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155" yWindow="-105" windowWidth="15960" windowHeight="10860" tabRatio="635" activeTab="2"/>
  </bookViews>
  <sheets>
    <sheet name="300_250 без расхлопа" sheetId="8" r:id="rId1"/>
    <sheet name="620_45_без расхлопа" sheetId="11" r:id="rId2"/>
    <sheet name="970_40_без расхлопа" sheetId="12" r:id="rId3"/>
  </sheets>
  <calcPr calcId="125725"/>
</workbook>
</file>

<file path=xl/calcChain.xml><?xml version="1.0" encoding="utf-8"?>
<calcChain xmlns="http://schemas.openxmlformats.org/spreadsheetml/2006/main">
  <c r="I22" i="11"/>
  <c r="N22" s="1"/>
  <c r="P22"/>
  <c r="I23"/>
  <c r="B24" s="1"/>
  <c r="P23"/>
  <c r="P3" i="12"/>
  <c r="P4" s="1"/>
  <c r="I3"/>
  <c r="I4" s="1"/>
  <c r="B5" s="1"/>
  <c r="P3" i="11"/>
  <c r="P4" s="1"/>
  <c r="I3"/>
  <c r="N3" s="1"/>
  <c r="N23" l="1"/>
  <c r="B25" s="1"/>
  <c r="B26" s="1"/>
  <c r="O22"/>
  <c r="N3" i="12"/>
  <c r="N4" i="11"/>
  <c r="B6" s="1"/>
  <c r="B7" s="1"/>
  <c r="O3"/>
  <c r="I4"/>
  <c r="B5" s="1"/>
  <c r="B27" l="1"/>
  <c r="B28" s="1"/>
  <c r="O3" i="12"/>
  <c r="N4"/>
  <c r="B6" s="1"/>
  <c r="B7" s="1"/>
  <c r="B8" i="11"/>
  <c r="B9" s="1"/>
  <c r="B8" i="12" l="1"/>
  <c r="B9" s="1"/>
  <c r="P5" i="8" l="1"/>
  <c r="P6" s="1"/>
  <c r="I5"/>
  <c r="I6" s="1"/>
  <c r="B7" s="1"/>
  <c r="P24"/>
  <c r="P25" s="1"/>
  <c r="I24"/>
  <c r="I25" s="1"/>
  <c r="B26" s="1"/>
  <c r="P22" i="12"/>
  <c r="P23" s="1"/>
  <c r="I22"/>
  <c r="N22" s="1"/>
  <c r="N24" i="8" l="1"/>
  <c r="O24" s="1"/>
  <c r="N5"/>
  <c r="N23" i="12"/>
  <c r="B25" s="1"/>
  <c r="B26" s="1"/>
  <c r="O22"/>
  <c r="I23"/>
  <c r="B24" s="1"/>
  <c r="N25" i="8" l="1"/>
  <c r="B27" s="1"/>
  <c r="B28" s="1"/>
  <c r="B29" s="1"/>
  <c r="B30" s="1"/>
  <c r="O5"/>
  <c r="N6"/>
  <c r="B8" s="1"/>
  <c r="B9" s="1"/>
  <c r="B27" i="12"/>
  <c r="B28" s="1"/>
  <c r="B10" i="8" l="1"/>
  <c r="B11" s="1"/>
</calcChain>
</file>

<file path=xl/sharedStrings.xml><?xml version="1.0" encoding="utf-8"?>
<sst xmlns="http://schemas.openxmlformats.org/spreadsheetml/2006/main" count="231" uniqueCount="43">
  <si>
    <t>НДС</t>
  </si>
  <si>
    <t>Ресурсы</t>
  </si>
  <si>
    <t>Тип размещения</t>
  </si>
  <si>
    <t>Формат</t>
  </si>
  <si>
    <t>Место</t>
  </si>
  <si>
    <t>Сумма прайс-лист</t>
  </si>
  <si>
    <t>Динамика</t>
  </si>
  <si>
    <t>Скидка %</t>
  </si>
  <si>
    <t>Бюджет (до НДС)</t>
  </si>
  <si>
    <t>Показы</t>
  </si>
  <si>
    <t>Единиц</t>
  </si>
  <si>
    <t xml:space="preserve">  </t>
  </si>
  <si>
    <t>Единица</t>
  </si>
  <si>
    <t>Цена за единицу  прайс-лист</t>
  </si>
  <si>
    <t>Бюджет до скидки</t>
  </si>
  <si>
    <t>Бюджет после скидки</t>
  </si>
  <si>
    <t>Сумма и среднее</t>
  </si>
  <si>
    <t>Итого:</t>
  </si>
  <si>
    <t>1000 показов</t>
  </si>
  <si>
    <t>С НДС</t>
  </si>
  <si>
    <t>Итого после наценок и скидок</t>
  </si>
  <si>
    <t>Гео</t>
  </si>
  <si>
    <t>Москва</t>
  </si>
  <si>
    <t>Наценка ГЕО Таргетинг %</t>
  </si>
  <si>
    <t>300x250</t>
  </si>
  <si>
    <t>Креативные материалы необходимо предоставить за 5 рабочих дней до старта РК</t>
  </si>
  <si>
    <t>Тематический таргетинг (по разделам)</t>
  </si>
  <si>
    <t>Тематический таргетинг                       (по разделам)</t>
  </si>
  <si>
    <t>Скидка  %</t>
  </si>
  <si>
    <t>Возможные таргетинги:</t>
  </si>
  <si>
    <t>Наценки:</t>
  </si>
  <si>
    <t>Геотаргетинг</t>
  </si>
  <si>
    <t xml:space="preserve">*Реклама не размещается в разделах "Деньги" и "Знакомства" </t>
  </si>
  <si>
    <t>Пример размещения - http://goldbach.ru/creativelab/2011/citroen_c4_msn.html</t>
  </si>
  <si>
    <t>Все страницы, справа               (без расхлопа)</t>
  </si>
  <si>
    <t>620x45</t>
  </si>
  <si>
    <t>970x40</t>
  </si>
  <si>
    <t xml:space="preserve">Все страницы, кроме главной, вверху                       (без расхлопа) </t>
  </si>
  <si>
    <t>Все страницы, размещение в статьях/контенте                          (без расхлопа)</t>
  </si>
  <si>
    <t>Наценка тематический таргетинг                       (по разделам)</t>
  </si>
  <si>
    <t>Пакет 1 000 000 показов (стандартный)</t>
  </si>
  <si>
    <t>Пакет 700 000 показов (минимальный)</t>
  </si>
  <si>
    <t>MSN</t>
  </si>
</sst>
</file>

<file path=xl/styles.xml><?xml version="1.0" encoding="utf-8"?>
<styleSheet xmlns="http://schemas.openxmlformats.org/spreadsheetml/2006/main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&quot;р.&quot;"/>
    <numFmt numFmtId="165" formatCode="#,##0.00&quot;р.&quot;"/>
  </numFmts>
  <fonts count="34">
    <font>
      <sz val="11"/>
      <color indexed="0"/>
      <name val="Lucida Grande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sz val="10"/>
      <name val="Arial Cyr"/>
      <family val="2"/>
    </font>
    <font>
      <b/>
      <sz val="11"/>
      <color rgb="FF9A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rgb="FF0070C0"/>
      <name val="Lucida Grande"/>
    </font>
    <font>
      <sz val="18"/>
      <color rgb="FFFF0000"/>
      <name val="Lucida Grande"/>
    </font>
    <font>
      <sz val="10"/>
      <color indexed="8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sz val="12"/>
      <color indexed="0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b/>
      <sz val="14"/>
      <name val="Lucida Grande"/>
      <charset val="204"/>
    </font>
    <font>
      <b/>
      <sz val="12"/>
      <name val="Arial"/>
      <family val="2"/>
      <charset val="204"/>
    </font>
    <font>
      <b/>
      <sz val="14"/>
      <color rgb="FF0070C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 applyNumberFormat="0" applyFill="0" applyBorder="0" applyProtection="0"/>
    <xf numFmtId="0" fontId="12" fillId="0" borderId="0"/>
    <xf numFmtId="0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3" fillId="0" borderId="0"/>
    <xf numFmtId="0" fontId="19" fillId="0" borderId="0"/>
    <xf numFmtId="0" fontId="6" fillId="0" borderId="0"/>
    <xf numFmtId="43" fontId="14" fillId="0" borderId="0" applyFont="0" applyFill="0" applyBorder="0" applyAlignment="0" applyProtection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0" fontId="14" fillId="0" borderId="0"/>
  </cellStyleXfs>
  <cellXfs count="69">
    <xf numFmtId="0" fontId="0" fillId="0" borderId="0" xfId="0"/>
    <xf numFmtId="0" fontId="15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wrapText="1" shrinkToFit="1"/>
    </xf>
    <xf numFmtId="0" fontId="7" fillId="0" borderId="0" xfId="0" applyFont="1" applyFill="1" applyAlignment="1">
      <alignment horizontal="left" vertical="center" wrapText="1" shrinkToFit="1"/>
    </xf>
    <xf numFmtId="164" fontId="18" fillId="0" borderId="0" xfId="0" applyNumberFormat="1" applyFont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164" fontId="1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4" fontId="15" fillId="0" borderId="0" xfId="0" applyNumberFormat="1" applyFont="1" applyBorder="1" applyAlignment="1">
      <alignment horizontal="left" vertical="center" wrapText="1" shrinkToFit="1"/>
    </xf>
    <xf numFmtId="0" fontId="17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 shrinkToFit="1"/>
    </xf>
    <xf numFmtId="3" fontId="20" fillId="0" borderId="4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9" fontId="21" fillId="0" borderId="0" xfId="0" applyNumberFormat="1" applyFont="1" applyAlignment="1">
      <alignment horizontal="left" vertical="center"/>
    </xf>
    <xf numFmtId="165" fontId="21" fillId="0" borderId="0" xfId="0" applyNumberFormat="1" applyFont="1" applyAlignment="1">
      <alignment horizontal="left" vertical="center"/>
    </xf>
    <xf numFmtId="0" fontId="1" fillId="0" borderId="2" xfId="0" applyFont="1" applyFill="1" applyBorder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  <xf numFmtId="3" fontId="20" fillId="5" borderId="1" xfId="0" applyNumberFormat="1" applyFont="1" applyFill="1" applyBorder="1" applyAlignment="1">
      <alignment horizontal="center" vertical="center" wrapText="1"/>
    </xf>
    <xf numFmtId="3" fontId="20" fillId="6" borderId="4" xfId="0" applyNumberFormat="1" applyFont="1" applyFill="1" applyBorder="1" applyAlignment="1">
      <alignment horizontal="center" vertical="center" wrapText="1"/>
    </xf>
    <xf numFmtId="9" fontId="16" fillId="4" borderId="1" xfId="0" applyNumberFormat="1" applyFont="1" applyFill="1" applyBorder="1" applyAlignment="1">
      <alignment horizontal="center" vertical="center" wrapText="1"/>
    </xf>
    <xf numFmtId="9" fontId="16" fillId="5" borderId="1" xfId="0" applyNumberFormat="1" applyFont="1" applyFill="1" applyBorder="1" applyAlignment="1">
      <alignment horizontal="center" vertical="center" wrapText="1"/>
    </xf>
    <xf numFmtId="9" fontId="16" fillId="6" borderId="4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164" fontId="22" fillId="0" borderId="1" xfId="0" applyNumberFormat="1" applyFont="1" applyFill="1" applyBorder="1" applyAlignment="1">
      <alignment horizontal="left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3" fontId="20" fillId="3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4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4" fillId="0" borderId="0" xfId="0" applyFont="1"/>
    <xf numFmtId="0" fontId="16" fillId="3" borderId="1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 shrinkToFit="1"/>
    </xf>
    <xf numFmtId="0" fontId="7" fillId="0" borderId="0" xfId="0" applyFont="1" applyBorder="1" applyAlignment="1">
      <alignment horizontal="center" vertical="center" wrapText="1" shrinkToFit="1"/>
    </xf>
    <xf numFmtId="3" fontId="17" fillId="0" borderId="0" xfId="0" applyNumberFormat="1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>
      <alignment horizontal="center" vertical="center" wrapText="1"/>
    </xf>
    <xf numFmtId="9" fontId="16" fillId="7" borderId="4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28" fillId="2" borderId="0" xfId="0" applyFont="1" applyFill="1" applyBorder="1" applyAlignment="1"/>
    <xf numFmtId="0" fontId="29" fillId="2" borderId="0" xfId="0" applyFont="1" applyFill="1" applyBorder="1" applyAlignment="1"/>
    <xf numFmtId="0" fontId="29" fillId="2" borderId="0" xfId="0" applyFont="1" applyFill="1"/>
    <xf numFmtId="0" fontId="29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 vertical="center"/>
    </xf>
    <xf numFmtId="9" fontId="29" fillId="2" borderId="0" xfId="0" applyNumberFormat="1" applyFont="1" applyFill="1" applyBorder="1" applyAlignment="1">
      <alignment horizontal="left" vertical="center"/>
    </xf>
    <xf numFmtId="0" fontId="25" fillId="0" borderId="0" xfId="0" applyFont="1" applyFill="1" applyBorder="1"/>
    <xf numFmtId="0" fontId="30" fillId="0" borderId="0" xfId="0" applyFont="1" applyFill="1"/>
    <xf numFmtId="0" fontId="30" fillId="0" borderId="0" xfId="0" applyFont="1" applyFill="1" applyBorder="1"/>
    <xf numFmtId="0" fontId="31" fillId="0" borderId="0" xfId="0" applyFont="1"/>
    <xf numFmtId="0" fontId="32" fillId="2" borderId="0" xfId="0" applyFont="1" applyFill="1" applyBorder="1" applyAlignment="1"/>
    <xf numFmtId="0" fontId="30" fillId="2" borderId="0" xfId="0" applyFont="1" applyFill="1" applyBorder="1" applyAlignment="1"/>
    <xf numFmtId="0" fontId="30" fillId="2" borderId="0" xfId="0" applyFont="1" applyFill="1"/>
    <xf numFmtId="0" fontId="30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9" fontId="30" fillId="2" borderId="0" xfId="0" applyNumberFormat="1" applyFont="1" applyFill="1" applyBorder="1" applyAlignment="1">
      <alignment horizontal="left" vertical="center"/>
    </xf>
    <xf numFmtId="0" fontId="26" fillId="0" borderId="0" xfId="0" applyFont="1" applyFill="1" applyBorder="1"/>
    <xf numFmtId="0" fontId="33" fillId="0" borderId="0" xfId="37" applyFont="1" applyFill="1" applyBorder="1" applyAlignment="1">
      <alignment horizontal="left" vertical="center"/>
    </xf>
  </cellXfs>
  <cellStyles count="40">
    <cellStyle name="Excel Built-in Normal" xfId="39"/>
    <cellStyle name="Normal 2" xfId="32"/>
    <cellStyle name="Normal_Kommersant_price_+Cоль_2009" xfId="33"/>
    <cellStyle name="Денежный 2" xfId="38"/>
    <cellStyle name="Обычный" xfId="0" builtinId="0"/>
    <cellStyle name="Обычный 2" xfId="1"/>
    <cellStyle name="Обычный 2 10" xfId="7"/>
    <cellStyle name="Обычный 2 2" xfId="5"/>
    <cellStyle name="Обычный 2 2 10" xfId="31"/>
    <cellStyle name="Обычный 2 2 2" xfId="12"/>
    <cellStyle name="Обычный 2 2 3" xfId="17"/>
    <cellStyle name="Обычный 2 2 4" xfId="19"/>
    <cellStyle name="Обычный 2 2 5" xfId="10"/>
    <cellStyle name="Обычный 2 2 6" xfId="23"/>
    <cellStyle name="Обычный 2 2 7" xfId="24"/>
    <cellStyle name="Обычный 2 2 8" xfId="25"/>
    <cellStyle name="Обычный 2 2 9" xfId="30"/>
    <cellStyle name="Обычный 2 3" xfId="9"/>
    <cellStyle name="Обычный 2 4" xfId="15"/>
    <cellStyle name="Обычный 2 5" xfId="14"/>
    <cellStyle name="Обычный 2 6" xfId="16"/>
    <cellStyle name="Обычный 2 7" xfId="8"/>
    <cellStyle name="Обычный 2 8" xfId="27"/>
    <cellStyle name="Обычный 2 9" xfId="11"/>
    <cellStyle name="Обычный 3" xfId="2"/>
    <cellStyle name="Обычный 4" xfId="6"/>
    <cellStyle name="Обычный 4 2" xfId="13"/>
    <cellStyle name="Обычный 4 3" xfId="18"/>
    <cellStyle name="Обычный 4 4" xfId="20"/>
    <cellStyle name="Обычный 4 5" xfId="21"/>
    <cellStyle name="Обычный 4 6" xfId="22"/>
    <cellStyle name="Обычный 4 7" xfId="26"/>
    <cellStyle name="Обычный 4 8" xfId="28"/>
    <cellStyle name="Обычный 4 9" xfId="29"/>
    <cellStyle name="Обычный 5" xfId="34"/>
    <cellStyle name="Обычный 6" xfId="36"/>
    <cellStyle name="Обычный 7" xfId="37"/>
    <cellStyle name="Финансовый 2" xfId="3"/>
    <cellStyle name="Финансовый 2 2" xfId="35"/>
    <cellStyle name="Финансовый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6600"/>
      <rgbColor rgb="00BFBFBF"/>
      <rgbColor rgb="00BFBFBF"/>
      <rgbColor rgb="00FFFFFF"/>
      <rgbColor rgb="00CCCCCC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  <color rgb="FFCCCCFF"/>
      <color rgb="FFCCFFCC"/>
      <color rgb="FFFFCCFF"/>
      <color rgb="FFFFFFCC"/>
      <color rgb="FF9A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49</xdr:row>
      <xdr:rowOff>1</xdr:rowOff>
    </xdr:from>
    <xdr:to>
      <xdr:col>5</xdr:col>
      <xdr:colOff>299357</xdr:colOff>
      <xdr:row>80</xdr:row>
      <xdr:rowOff>127908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6953251"/>
          <a:ext cx="7320642" cy="5856514"/>
        </a:xfrm>
        <a:prstGeom prst="rect">
          <a:avLst/>
        </a:prstGeom>
      </xdr:spPr>
    </xdr:pic>
    <xdr:clientData/>
  </xdr:twoCellAnchor>
  <xdr:twoCellAnchor>
    <xdr:from>
      <xdr:col>5</xdr:col>
      <xdr:colOff>285751</xdr:colOff>
      <xdr:row>51</xdr:row>
      <xdr:rowOff>54428</xdr:rowOff>
    </xdr:from>
    <xdr:to>
      <xdr:col>8</xdr:col>
      <xdr:colOff>68037</xdr:colOff>
      <xdr:row>61</xdr:row>
      <xdr:rowOff>244929</xdr:rowOff>
    </xdr:to>
    <xdr:cxnSp macro="">
      <xdr:nvCxnSpPr>
        <xdr:cNvPr id="7" name="Прямая со стрелкой 6"/>
        <xdr:cNvCxnSpPr/>
      </xdr:nvCxnSpPr>
      <xdr:spPr>
        <a:xfrm flipH="1">
          <a:off x="6191251" y="7361464"/>
          <a:ext cx="2490107" cy="195942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859130</xdr:colOff>
      <xdr:row>49</xdr:row>
      <xdr:rowOff>13609</xdr:rowOff>
    </xdr:from>
    <xdr:to>
      <xdr:col>17</xdr:col>
      <xdr:colOff>556367</xdr:colOff>
      <xdr:row>79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72451" y="6966859"/>
          <a:ext cx="6922630" cy="5538105"/>
        </a:xfrm>
        <a:prstGeom prst="rect">
          <a:avLst/>
        </a:prstGeom>
      </xdr:spPr>
    </xdr:pic>
    <xdr:clientData/>
  </xdr:twoCellAnchor>
  <xdr:twoCellAnchor>
    <xdr:from>
      <xdr:col>15</xdr:col>
      <xdr:colOff>244928</xdr:colOff>
      <xdr:row>47</xdr:row>
      <xdr:rowOff>68036</xdr:rowOff>
    </xdr:from>
    <xdr:to>
      <xdr:col>18</xdr:col>
      <xdr:colOff>353786</xdr:colOff>
      <xdr:row>61</xdr:row>
      <xdr:rowOff>258536</xdr:rowOff>
    </xdr:to>
    <xdr:cxnSp macro="">
      <xdr:nvCxnSpPr>
        <xdr:cNvPr id="11" name="Прямая со стрелкой 10"/>
        <xdr:cNvCxnSpPr/>
      </xdr:nvCxnSpPr>
      <xdr:spPr>
        <a:xfrm flipH="1">
          <a:off x="15471321" y="6667500"/>
          <a:ext cx="3769179" cy="26670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36</xdr:row>
      <xdr:rowOff>163286</xdr:rowOff>
    </xdr:from>
    <xdr:to>
      <xdr:col>4</xdr:col>
      <xdr:colOff>1102179</xdr:colOff>
      <xdr:row>74</xdr:row>
      <xdr:rowOff>108858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465" y="6762750"/>
          <a:ext cx="6721928" cy="6912429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40</xdr:row>
      <xdr:rowOff>122464</xdr:rowOff>
    </xdr:from>
    <xdr:to>
      <xdr:col>8</xdr:col>
      <xdr:colOff>13608</xdr:colOff>
      <xdr:row>50</xdr:row>
      <xdr:rowOff>0</xdr:rowOff>
    </xdr:to>
    <xdr:cxnSp macro="">
      <xdr:nvCxnSpPr>
        <xdr:cNvPr id="5" name="Прямая со стрелкой 4"/>
        <xdr:cNvCxnSpPr/>
      </xdr:nvCxnSpPr>
      <xdr:spPr>
        <a:xfrm flipH="1">
          <a:off x="3184071" y="7429500"/>
          <a:ext cx="5442858" cy="164646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204108</xdr:colOff>
      <xdr:row>39</xdr:row>
      <xdr:rowOff>122464</xdr:rowOff>
    </xdr:from>
    <xdr:to>
      <xdr:col>4</xdr:col>
      <xdr:colOff>1289277</xdr:colOff>
      <xdr:row>70</xdr:row>
      <xdr:rowOff>149679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108" y="7225393"/>
          <a:ext cx="7194776" cy="5755821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35</xdr:row>
      <xdr:rowOff>176893</xdr:rowOff>
    </xdr:from>
    <xdr:to>
      <xdr:col>9</xdr:col>
      <xdr:colOff>762000</xdr:colOff>
      <xdr:row>43</xdr:row>
      <xdr:rowOff>95250</xdr:rowOff>
    </xdr:to>
    <xdr:cxnSp macro="">
      <xdr:nvCxnSpPr>
        <xdr:cNvPr id="8" name="Прямая со стрелкой 7"/>
        <xdr:cNvCxnSpPr/>
      </xdr:nvCxnSpPr>
      <xdr:spPr>
        <a:xfrm flipH="1">
          <a:off x="5715000" y="6490607"/>
          <a:ext cx="3565071" cy="141514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CCFF"/>
  </sheetPr>
  <dimension ref="A2:P89"/>
  <sheetViews>
    <sheetView topLeftCell="A22" zoomScale="70" zoomScaleNormal="70" workbookViewId="0">
      <selection activeCell="A5" sqref="A5"/>
    </sheetView>
  </sheetViews>
  <sheetFormatPr defaultRowHeight="14.25"/>
  <cols>
    <col min="1" max="1" width="40.625" customWidth="1"/>
    <col min="2" max="2" width="14.625" bestFit="1" customWidth="1"/>
    <col min="3" max="3" width="8.875" customWidth="1"/>
    <col min="4" max="4" width="7.125" bestFit="1" customWidth="1"/>
    <col min="5" max="5" width="20.625" customWidth="1"/>
    <col min="6" max="6" width="11.25" bestFit="1" customWidth="1"/>
    <col min="7" max="7" width="14.375" customWidth="1"/>
    <col min="8" max="8" width="9.875" customWidth="1"/>
    <col min="9" max="9" width="11.5" customWidth="1"/>
    <col min="10" max="10" width="11" bestFit="1" customWidth="1"/>
    <col min="11" max="11" width="12.625" customWidth="1"/>
    <col min="12" max="12" width="8.5" bestFit="1" customWidth="1"/>
    <col min="13" max="13" width="8.5" customWidth="1"/>
    <col min="14" max="14" width="15" customWidth="1"/>
    <col min="15" max="15" width="8.375" bestFit="1" customWidth="1"/>
    <col min="16" max="16" width="10.125" customWidth="1"/>
    <col min="19" max="19" width="9" customWidth="1"/>
  </cols>
  <sheetData>
    <row r="2" spans="1:16" ht="18.75">
      <c r="A2" s="68" t="s">
        <v>40</v>
      </c>
    </row>
    <row r="3" spans="1:16" ht="18.75">
      <c r="A3" s="68"/>
    </row>
    <row r="4" spans="1:16" ht="70.5" customHeight="1">
      <c r="A4" s="13" t="s">
        <v>1</v>
      </c>
      <c r="B4" s="13" t="s">
        <v>2</v>
      </c>
      <c r="C4" s="13" t="s">
        <v>3</v>
      </c>
      <c r="D4" s="30" t="s">
        <v>21</v>
      </c>
      <c r="E4" s="13" t="s">
        <v>4</v>
      </c>
      <c r="F4" s="13" t="s">
        <v>12</v>
      </c>
      <c r="G4" s="14" t="s">
        <v>13</v>
      </c>
      <c r="H4" s="32" t="s">
        <v>10</v>
      </c>
      <c r="I4" s="14" t="s">
        <v>5</v>
      </c>
      <c r="J4" s="22" t="s">
        <v>23</v>
      </c>
      <c r="K4" s="48" t="s">
        <v>39</v>
      </c>
      <c r="L4" s="23" t="s">
        <v>28</v>
      </c>
      <c r="M4" s="24" t="s">
        <v>7</v>
      </c>
      <c r="N4" s="14" t="s">
        <v>20</v>
      </c>
      <c r="O4" s="17" t="s">
        <v>19</v>
      </c>
      <c r="P4" s="14" t="s">
        <v>9</v>
      </c>
    </row>
    <row r="5" spans="1:16" s="40" customFormat="1" ht="53.25" customHeight="1">
      <c r="A5" s="33" t="s">
        <v>42</v>
      </c>
      <c r="B5" s="34" t="s">
        <v>6</v>
      </c>
      <c r="C5" s="21" t="s">
        <v>24</v>
      </c>
      <c r="D5" s="31" t="s">
        <v>22</v>
      </c>
      <c r="E5" s="35" t="s">
        <v>34</v>
      </c>
      <c r="F5" s="21" t="s">
        <v>18</v>
      </c>
      <c r="G5" s="36">
        <v>200</v>
      </c>
      <c r="H5" s="43">
        <v>1000</v>
      </c>
      <c r="I5" s="36">
        <f>G5*H5</f>
        <v>200000</v>
      </c>
      <c r="J5" s="25">
        <v>0.2</v>
      </c>
      <c r="K5" s="49">
        <v>0</v>
      </c>
      <c r="L5" s="26">
        <v>0.3</v>
      </c>
      <c r="M5" s="27">
        <v>0</v>
      </c>
      <c r="N5" s="37">
        <f>I5*(1+J5)*(1+K5)*(1-L5)*(1-M5)</f>
        <v>168000</v>
      </c>
      <c r="O5" s="38">
        <f t="shared" ref="O5" si="0">N5*1.18</f>
        <v>198240</v>
      </c>
      <c r="P5" s="39">
        <f>H5*1000</f>
        <v>1000000</v>
      </c>
    </row>
    <row r="6" spans="1:16" ht="15" customHeight="1">
      <c r="A6" s="12" t="s">
        <v>16</v>
      </c>
      <c r="B6" s="10"/>
      <c r="C6" s="15"/>
      <c r="D6" s="15"/>
      <c r="E6" s="15"/>
      <c r="F6" s="16"/>
      <c r="G6" s="11"/>
      <c r="H6" s="40"/>
      <c r="I6" s="44">
        <f>SUM(I5:I5)</f>
        <v>200000</v>
      </c>
      <c r="J6" s="44"/>
      <c r="K6" s="44"/>
      <c r="L6" s="45"/>
      <c r="M6" s="46"/>
      <c r="N6" s="44">
        <f>SUM(N5:N5)</f>
        <v>168000</v>
      </c>
      <c r="O6" s="44"/>
      <c r="P6" s="47">
        <f>SUM(P5:P5)</f>
        <v>1000000</v>
      </c>
    </row>
    <row r="7" spans="1:16" ht="15" customHeight="1">
      <c r="A7" s="8" t="s">
        <v>14</v>
      </c>
      <c r="B7" s="9">
        <f>I6</f>
        <v>200000</v>
      </c>
      <c r="C7" s="5"/>
      <c r="D7" s="5"/>
      <c r="E7" s="5"/>
      <c r="F7" s="5"/>
      <c r="G7" s="5"/>
      <c r="H7" s="5"/>
      <c r="I7" s="5"/>
      <c r="J7" s="5"/>
      <c r="K7" s="5"/>
      <c r="L7" s="2"/>
      <c r="M7" s="2"/>
      <c r="N7" s="6"/>
      <c r="O7" s="6"/>
      <c r="P7" s="5"/>
    </row>
    <row r="8" spans="1:16" ht="15" customHeight="1">
      <c r="A8" s="8" t="s">
        <v>15</v>
      </c>
      <c r="B8" s="9">
        <f>N6</f>
        <v>168000</v>
      </c>
      <c r="C8" s="5" t="s">
        <v>11</v>
      </c>
      <c r="D8" s="5"/>
      <c r="E8" s="5" t="s">
        <v>11</v>
      </c>
      <c r="F8" s="5"/>
      <c r="G8" s="5"/>
      <c r="H8" s="5"/>
      <c r="I8" s="5"/>
      <c r="J8" s="5"/>
      <c r="K8" s="5"/>
      <c r="L8" s="2"/>
      <c r="M8" s="2"/>
      <c r="N8" s="2"/>
      <c r="O8" s="2"/>
      <c r="P8" s="7"/>
    </row>
    <row r="9" spans="1:16" ht="15" customHeight="1">
      <c r="A9" s="8" t="s">
        <v>8</v>
      </c>
      <c r="B9" s="9">
        <f>SUM(B8:B8)</f>
        <v>168000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 customHeight="1">
      <c r="A10" s="8" t="s">
        <v>0</v>
      </c>
      <c r="B10" s="9">
        <f>B9*0.18</f>
        <v>30240</v>
      </c>
      <c r="C10" s="2"/>
      <c r="D10" s="2"/>
      <c r="E10" s="18"/>
      <c r="F10" s="19"/>
      <c r="G10" s="2"/>
      <c r="H10" s="18"/>
      <c r="I10" s="20"/>
      <c r="J10" s="20"/>
      <c r="K10" s="20"/>
      <c r="L10" s="2"/>
      <c r="M10" s="2"/>
      <c r="N10" s="2"/>
      <c r="O10" s="2"/>
      <c r="P10" s="2"/>
    </row>
    <row r="11" spans="1:16" ht="23.25" customHeight="1">
      <c r="A11" s="28" t="s">
        <v>17</v>
      </c>
      <c r="B11" s="29">
        <f>SUM(B9:B10)</f>
        <v>198240</v>
      </c>
      <c r="C11" s="2"/>
      <c r="D11" s="2"/>
      <c r="E11" s="18"/>
      <c r="F11" s="20"/>
      <c r="G11" s="2"/>
      <c r="H11" s="18"/>
      <c r="I11" s="20"/>
      <c r="J11" s="20"/>
      <c r="K11" s="20"/>
      <c r="L11" s="2"/>
      <c r="M11" s="2"/>
      <c r="N11" s="2"/>
      <c r="O11" s="2"/>
      <c r="P11" s="2"/>
    </row>
    <row r="12" spans="1:16" ht="15" customHeight="1">
      <c r="A12" s="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>
      <c r="G13" s="41"/>
      <c r="H13" s="41"/>
    </row>
    <row r="14" spans="1:16" s="53" customFormat="1" ht="18">
      <c r="A14" s="51" t="s">
        <v>29</v>
      </c>
      <c r="B14" s="52"/>
      <c r="C14" s="52"/>
      <c r="D14" s="51" t="s">
        <v>30</v>
      </c>
    </row>
    <row r="15" spans="1:16" s="53" customFormat="1" ht="18">
      <c r="A15" s="54" t="s">
        <v>31</v>
      </c>
      <c r="B15" s="55"/>
      <c r="C15" s="55"/>
      <c r="D15" s="56">
        <v>0.2</v>
      </c>
    </row>
    <row r="16" spans="1:16" s="53" customFormat="1" ht="18">
      <c r="A16" s="54" t="s">
        <v>26</v>
      </c>
      <c r="B16" s="55"/>
      <c r="C16" s="55"/>
      <c r="D16" s="56">
        <v>0.3</v>
      </c>
    </row>
    <row r="18" spans="1:16">
      <c r="A18" t="s">
        <v>32</v>
      </c>
    </row>
    <row r="19" spans="1:16" ht="20.25" customHeight="1">
      <c r="A19" s="58" t="s">
        <v>25</v>
      </c>
      <c r="B19" s="59"/>
      <c r="C19" s="59"/>
      <c r="D19" s="59"/>
      <c r="E19" s="57"/>
      <c r="F19" s="57"/>
    </row>
    <row r="21" spans="1:16" ht="18.75">
      <c r="A21" s="68" t="s">
        <v>41</v>
      </c>
    </row>
    <row r="22" spans="1:16" ht="19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3"/>
    </row>
    <row r="23" spans="1:16" ht="70.5" customHeight="1">
      <c r="A23" s="13" t="s">
        <v>1</v>
      </c>
      <c r="B23" s="13" t="s">
        <v>2</v>
      </c>
      <c r="C23" s="13" t="s">
        <v>3</v>
      </c>
      <c r="D23" s="30" t="s">
        <v>21</v>
      </c>
      <c r="E23" s="13" t="s">
        <v>4</v>
      </c>
      <c r="F23" s="13" t="s">
        <v>12</v>
      </c>
      <c r="G23" s="14" t="s">
        <v>13</v>
      </c>
      <c r="H23" s="32" t="s">
        <v>10</v>
      </c>
      <c r="I23" s="14" t="s">
        <v>5</v>
      </c>
      <c r="J23" s="22" t="s">
        <v>23</v>
      </c>
      <c r="K23" s="48" t="s">
        <v>39</v>
      </c>
      <c r="L23" s="23" t="s">
        <v>28</v>
      </c>
      <c r="M23" s="24" t="s">
        <v>7</v>
      </c>
      <c r="N23" s="14" t="s">
        <v>20</v>
      </c>
      <c r="O23" s="17" t="s">
        <v>19</v>
      </c>
      <c r="P23" s="14" t="s">
        <v>9</v>
      </c>
    </row>
    <row r="24" spans="1:16" s="40" customFormat="1" ht="53.25" customHeight="1">
      <c r="A24" s="33" t="s">
        <v>42</v>
      </c>
      <c r="B24" s="34" t="s">
        <v>6</v>
      </c>
      <c r="C24" s="21" t="s">
        <v>24</v>
      </c>
      <c r="D24" s="31" t="s">
        <v>22</v>
      </c>
      <c r="E24" s="35" t="s">
        <v>34</v>
      </c>
      <c r="F24" s="21" t="s">
        <v>18</v>
      </c>
      <c r="G24" s="36">
        <v>200</v>
      </c>
      <c r="H24" s="43">
        <v>700</v>
      </c>
      <c r="I24" s="36">
        <f>G24*H24</f>
        <v>140000</v>
      </c>
      <c r="J24" s="25">
        <v>0.2</v>
      </c>
      <c r="K24" s="49">
        <v>0</v>
      </c>
      <c r="L24" s="26">
        <v>0.3</v>
      </c>
      <c r="M24" s="27">
        <v>0</v>
      </c>
      <c r="N24" s="37">
        <f>I24*(1+J24)*(1+K24)*(1-L24)*(1-M24)</f>
        <v>117599.99999999999</v>
      </c>
      <c r="O24" s="38">
        <f t="shared" ref="O24" si="1">N24*1.18</f>
        <v>138767.99999999997</v>
      </c>
      <c r="P24" s="39">
        <f>H24*1000</f>
        <v>700000</v>
      </c>
    </row>
    <row r="25" spans="1:16" ht="15" customHeight="1">
      <c r="A25" s="12" t="s">
        <v>16</v>
      </c>
      <c r="B25" s="10"/>
      <c r="C25" s="15"/>
      <c r="D25" s="15"/>
      <c r="E25" s="15"/>
      <c r="F25" s="16"/>
      <c r="G25" s="11"/>
      <c r="H25" s="40"/>
      <c r="I25" s="44">
        <f>SUM(I24:I24)</f>
        <v>140000</v>
      </c>
      <c r="J25" s="44"/>
      <c r="K25" s="44"/>
      <c r="L25" s="45"/>
      <c r="M25" s="46"/>
      <c r="N25" s="44">
        <f>SUM(N24:N24)</f>
        <v>117599.99999999999</v>
      </c>
      <c r="O25" s="44"/>
      <c r="P25" s="47">
        <f>SUM(P24:P24)</f>
        <v>700000</v>
      </c>
    </row>
    <row r="26" spans="1:16" ht="15" customHeight="1">
      <c r="A26" s="8" t="s">
        <v>14</v>
      </c>
      <c r="B26" s="9">
        <f>I25</f>
        <v>140000</v>
      </c>
      <c r="C26" s="5"/>
      <c r="D26" s="5"/>
      <c r="E26" s="5"/>
      <c r="F26" s="5"/>
      <c r="G26" s="5"/>
      <c r="H26" s="5"/>
      <c r="I26" s="5"/>
      <c r="J26" s="5"/>
      <c r="K26" s="5"/>
      <c r="L26" s="2"/>
      <c r="M26" s="2"/>
      <c r="N26" s="6"/>
      <c r="O26" s="6"/>
      <c r="P26" s="5"/>
    </row>
    <row r="27" spans="1:16" ht="15" customHeight="1">
      <c r="A27" s="8" t="s">
        <v>15</v>
      </c>
      <c r="B27" s="9">
        <f>N25</f>
        <v>117599.99999999999</v>
      </c>
      <c r="C27" s="5" t="s">
        <v>11</v>
      </c>
      <c r="D27" s="5"/>
      <c r="E27" s="5" t="s">
        <v>11</v>
      </c>
      <c r="F27" s="5"/>
      <c r="G27" s="5"/>
      <c r="H27" s="5"/>
      <c r="I27" s="5"/>
      <c r="J27" s="5"/>
      <c r="K27" s="5"/>
      <c r="L27" s="2"/>
      <c r="M27" s="2"/>
      <c r="N27" s="2"/>
      <c r="O27" s="2"/>
      <c r="P27" s="7"/>
    </row>
    <row r="28" spans="1:16" ht="15" customHeight="1">
      <c r="A28" s="8" t="s">
        <v>8</v>
      </c>
      <c r="B28" s="9">
        <f>SUM(B27:B27)</f>
        <v>117599.99999999999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16" ht="15" customHeight="1">
      <c r="A29" s="8" t="s">
        <v>0</v>
      </c>
      <c r="B29" s="9">
        <f>B28*0.18</f>
        <v>21167.999999999996</v>
      </c>
      <c r="C29" s="2"/>
      <c r="D29" s="2"/>
      <c r="E29" s="18"/>
      <c r="F29" s="19"/>
      <c r="G29" s="2"/>
      <c r="H29" s="18"/>
      <c r="I29" s="20"/>
      <c r="J29" s="20"/>
      <c r="K29" s="20"/>
      <c r="L29" s="2"/>
      <c r="M29" s="2"/>
      <c r="N29" s="2"/>
      <c r="O29" s="2"/>
      <c r="P29" s="2"/>
    </row>
    <row r="30" spans="1:16" ht="23.25" customHeight="1">
      <c r="A30" s="28" t="s">
        <v>17</v>
      </c>
      <c r="B30" s="29">
        <f>SUM(B28:B29)</f>
        <v>138767.99999999997</v>
      </c>
      <c r="C30" s="2"/>
      <c r="D30" s="2"/>
      <c r="E30" s="18"/>
      <c r="F30" s="20"/>
      <c r="G30" s="2"/>
      <c r="H30" s="18"/>
      <c r="I30" s="20"/>
      <c r="J30" s="20"/>
      <c r="K30" s="20"/>
      <c r="L30" s="2"/>
      <c r="M30" s="2"/>
      <c r="N30" s="2"/>
      <c r="O30" s="2"/>
      <c r="P30" s="2"/>
    </row>
    <row r="31" spans="1:16" ht="15" customHeight="1">
      <c r="A31" s="4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spans="1:16">
      <c r="G32" s="41"/>
      <c r="H32" s="41"/>
    </row>
    <row r="33" spans="1:16" s="53" customFormat="1" ht="18">
      <c r="A33" s="51" t="s">
        <v>29</v>
      </c>
      <c r="B33" s="52"/>
      <c r="C33" s="52"/>
      <c r="D33" s="51" t="s">
        <v>30</v>
      </c>
    </row>
    <row r="34" spans="1:16" s="53" customFormat="1" ht="18">
      <c r="A34" s="54" t="s">
        <v>31</v>
      </c>
      <c r="B34" s="55"/>
      <c r="C34" s="55"/>
      <c r="D34" s="56">
        <v>0.2</v>
      </c>
    </row>
    <row r="35" spans="1:16" s="53" customFormat="1" ht="18">
      <c r="A35" s="54" t="s">
        <v>26</v>
      </c>
      <c r="B35" s="55"/>
      <c r="C35" s="55"/>
      <c r="D35" s="56">
        <v>0.3</v>
      </c>
    </row>
    <row r="37" spans="1:16">
      <c r="A37" t="s">
        <v>32</v>
      </c>
    </row>
    <row r="38" spans="1:16" ht="20.25" customHeight="1">
      <c r="A38" s="58" t="s">
        <v>25</v>
      </c>
      <c r="B38" s="59"/>
      <c r="C38" s="59"/>
      <c r="D38" s="59"/>
      <c r="E38" s="57"/>
      <c r="F38" s="57"/>
    </row>
    <row r="40" spans="1:16" ht="15" customHeight="1">
      <c r="A40" s="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spans="1:16">
      <c r="G41" s="41"/>
      <c r="H41" s="41"/>
    </row>
    <row r="42" spans="1:16" s="53" customFormat="1" ht="18">
      <c r="A42" s="51" t="s">
        <v>29</v>
      </c>
      <c r="B42" s="52"/>
      <c r="C42" s="52"/>
      <c r="D42" s="51" t="s">
        <v>30</v>
      </c>
    </row>
    <row r="43" spans="1:16" s="53" customFormat="1" ht="18">
      <c r="A43" s="54" t="s">
        <v>31</v>
      </c>
      <c r="B43" s="55"/>
      <c r="C43" s="55"/>
      <c r="D43" s="56">
        <v>0.2</v>
      </c>
    </row>
    <row r="44" spans="1:16" s="53" customFormat="1" ht="18">
      <c r="A44" s="54" t="s">
        <v>26</v>
      </c>
      <c r="B44" s="55"/>
      <c r="C44" s="55"/>
      <c r="D44" s="56">
        <v>0.3</v>
      </c>
    </row>
    <row r="46" spans="1:16">
      <c r="A46" t="s">
        <v>32</v>
      </c>
    </row>
    <row r="47" spans="1:16" ht="20.25" customHeight="1">
      <c r="A47" s="58" t="s">
        <v>25</v>
      </c>
      <c r="B47" s="59"/>
      <c r="C47" s="59"/>
      <c r="D47" s="59"/>
      <c r="E47" s="57"/>
      <c r="F47" s="57"/>
    </row>
    <row r="62" spans="1:6" s="42" customFormat="1" ht="23.25">
      <c r="A62"/>
      <c r="B62"/>
      <c r="C62"/>
      <c r="D62"/>
      <c r="E62"/>
      <c r="F62"/>
    </row>
    <row r="68" spans="5:6" ht="23.25">
      <c r="E68" s="42"/>
      <c r="F68" s="42"/>
    </row>
    <row r="89" spans="1:1" s="60" customFormat="1" ht="18">
      <c r="A89" s="60" t="s">
        <v>33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78"/>
  <sheetViews>
    <sheetView topLeftCell="A30" zoomScale="70" zoomScaleNormal="70" workbookViewId="0">
      <selection activeCell="A22" sqref="A22"/>
    </sheetView>
  </sheetViews>
  <sheetFormatPr defaultRowHeight="14.25"/>
  <cols>
    <col min="1" max="1" width="40.625" customWidth="1"/>
    <col min="2" max="2" width="14.625" bestFit="1" customWidth="1"/>
    <col min="3" max="3" width="8.875" customWidth="1"/>
    <col min="4" max="4" width="11" customWidth="1"/>
    <col min="5" max="5" width="20.625" customWidth="1"/>
    <col min="6" max="6" width="11.25" bestFit="1" customWidth="1"/>
    <col min="7" max="7" width="14.375" customWidth="1"/>
    <col min="8" max="8" width="9.875" customWidth="1"/>
    <col min="9" max="9" width="11.5" customWidth="1"/>
    <col min="10" max="10" width="11" bestFit="1" customWidth="1"/>
    <col min="11" max="11" width="12.625" customWidth="1"/>
    <col min="12" max="12" width="8.5" bestFit="1" customWidth="1"/>
    <col min="13" max="13" width="8.5" customWidth="1"/>
    <col min="14" max="14" width="15" customWidth="1"/>
    <col min="15" max="15" width="8.375" bestFit="1" customWidth="1"/>
    <col min="16" max="16" width="10.125" customWidth="1"/>
    <col min="19" max="19" width="9" customWidth="1"/>
  </cols>
  <sheetData>
    <row r="1" spans="1:16" ht="30.75" customHeight="1">
      <c r="A1" s="68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M1" s="1"/>
      <c r="N1" s="1"/>
      <c r="O1" s="1"/>
      <c r="P1" s="3"/>
    </row>
    <row r="2" spans="1:16" ht="54.95" customHeight="1">
      <c r="A2" s="13" t="s">
        <v>1</v>
      </c>
      <c r="B2" s="13" t="s">
        <v>2</v>
      </c>
      <c r="C2" s="13" t="s">
        <v>3</v>
      </c>
      <c r="D2" s="30" t="s">
        <v>21</v>
      </c>
      <c r="E2" s="13" t="s">
        <v>4</v>
      </c>
      <c r="F2" s="13" t="s">
        <v>12</v>
      </c>
      <c r="G2" s="14" t="s">
        <v>13</v>
      </c>
      <c r="H2" s="32" t="s">
        <v>10</v>
      </c>
      <c r="I2" s="14" t="s">
        <v>5</v>
      </c>
      <c r="J2" s="22" t="s">
        <v>23</v>
      </c>
      <c r="K2" s="48" t="s">
        <v>27</v>
      </c>
      <c r="L2" s="23" t="s">
        <v>28</v>
      </c>
      <c r="M2" s="24" t="s">
        <v>7</v>
      </c>
      <c r="N2" s="14" t="s">
        <v>20</v>
      </c>
      <c r="O2" s="17" t="s">
        <v>19</v>
      </c>
      <c r="P2" s="14" t="s">
        <v>9</v>
      </c>
    </row>
    <row r="3" spans="1:16" s="40" customFormat="1" ht="61.5" customHeight="1">
      <c r="A3" s="33" t="s">
        <v>42</v>
      </c>
      <c r="B3" s="34" t="s">
        <v>6</v>
      </c>
      <c r="C3" s="21" t="s">
        <v>35</v>
      </c>
      <c r="D3" s="31" t="s">
        <v>22</v>
      </c>
      <c r="E3" s="35" t="s">
        <v>38</v>
      </c>
      <c r="F3" s="21" t="s">
        <v>18</v>
      </c>
      <c r="G3" s="36">
        <v>150</v>
      </c>
      <c r="H3" s="43">
        <v>1000</v>
      </c>
      <c r="I3" s="36">
        <f>G3*H3</f>
        <v>150000</v>
      </c>
      <c r="J3" s="25">
        <v>0.2</v>
      </c>
      <c r="K3" s="49">
        <v>0</v>
      </c>
      <c r="L3" s="26">
        <v>0.3</v>
      </c>
      <c r="M3" s="27">
        <v>0</v>
      </c>
      <c r="N3" s="37">
        <f>I3*(1+J3)*(1+K3)*(1-L3)*(1-M3)</f>
        <v>125999.99999999999</v>
      </c>
      <c r="O3" s="38">
        <f t="shared" ref="O3" si="0">N3*1.18</f>
        <v>148679.99999999997</v>
      </c>
      <c r="P3" s="39">
        <f>H3*1000</f>
        <v>1000000</v>
      </c>
    </row>
    <row r="4" spans="1:16" ht="15" customHeight="1">
      <c r="A4" s="12" t="s">
        <v>16</v>
      </c>
      <c r="B4" s="10"/>
      <c r="C4" s="15"/>
      <c r="D4" s="15"/>
      <c r="E4" s="15"/>
      <c r="F4" s="16"/>
      <c r="G4" s="11"/>
      <c r="H4" s="40"/>
      <c r="I4" s="44">
        <f>SUM(I3:I3)</f>
        <v>150000</v>
      </c>
      <c r="J4" s="44"/>
      <c r="K4" s="44"/>
      <c r="L4" s="45"/>
      <c r="M4" s="46"/>
      <c r="N4" s="44">
        <f>SUM(N3:N3)</f>
        <v>125999.99999999999</v>
      </c>
      <c r="O4" s="44"/>
      <c r="P4" s="47">
        <f>SUM(P3:P3)</f>
        <v>1000000</v>
      </c>
    </row>
    <row r="5" spans="1:16" ht="15" customHeight="1">
      <c r="A5" s="8" t="s">
        <v>14</v>
      </c>
      <c r="B5" s="9">
        <f>I4</f>
        <v>150000</v>
      </c>
      <c r="C5" s="5"/>
      <c r="D5" s="5"/>
      <c r="E5" s="5"/>
      <c r="F5" s="5"/>
      <c r="G5" s="5"/>
      <c r="H5" s="5"/>
      <c r="I5" s="5"/>
      <c r="J5" s="5"/>
      <c r="K5" s="5"/>
      <c r="L5" s="2"/>
      <c r="M5" s="2"/>
      <c r="N5" s="6"/>
      <c r="O5" s="6"/>
      <c r="P5" s="5"/>
    </row>
    <row r="6" spans="1:16" ht="15" customHeight="1">
      <c r="A6" s="8" t="s">
        <v>15</v>
      </c>
      <c r="B6" s="9">
        <f>N4</f>
        <v>125999.99999999999</v>
      </c>
      <c r="C6" s="5" t="s">
        <v>11</v>
      </c>
      <c r="D6" s="5"/>
      <c r="E6" s="5" t="s">
        <v>11</v>
      </c>
      <c r="F6" s="5"/>
      <c r="G6" s="5"/>
      <c r="H6" s="5"/>
      <c r="I6" s="5"/>
      <c r="J6" s="5"/>
      <c r="K6" s="5"/>
      <c r="L6" s="2"/>
      <c r="M6" s="2"/>
      <c r="N6" s="2"/>
      <c r="O6" s="2"/>
      <c r="P6" s="7"/>
    </row>
    <row r="7" spans="1:16" ht="15" customHeight="1">
      <c r="A7" s="8" t="s">
        <v>8</v>
      </c>
      <c r="B7" s="9">
        <f>SUM(B6:B6)</f>
        <v>125999.99999999999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5" customHeight="1">
      <c r="A8" s="8" t="s">
        <v>0</v>
      </c>
      <c r="B8" s="9">
        <f>B7*0.18</f>
        <v>22679.999999999996</v>
      </c>
      <c r="C8" s="2"/>
      <c r="D8" s="2"/>
      <c r="E8" s="18"/>
      <c r="F8" s="19"/>
      <c r="G8" s="2"/>
      <c r="H8" s="18"/>
      <c r="I8" s="20"/>
      <c r="J8" s="20"/>
      <c r="K8" s="20"/>
      <c r="L8" s="2"/>
      <c r="M8" s="2"/>
      <c r="N8" s="2"/>
      <c r="O8" s="2"/>
      <c r="P8" s="2"/>
    </row>
    <row r="9" spans="1:16" ht="23.25" customHeight="1">
      <c r="A9" s="28" t="s">
        <v>17</v>
      </c>
      <c r="B9" s="29">
        <f>SUM(B7:B8)</f>
        <v>148679.99999999997</v>
      </c>
      <c r="C9" s="2"/>
      <c r="D9" s="2"/>
      <c r="E9" s="18"/>
      <c r="F9" s="20"/>
      <c r="G9" s="2"/>
      <c r="H9" s="18"/>
      <c r="I9" s="20"/>
      <c r="J9" s="20"/>
      <c r="K9" s="20"/>
      <c r="L9" s="2"/>
      <c r="M9" s="2"/>
      <c r="N9" s="2"/>
      <c r="O9" s="2"/>
      <c r="P9" s="2"/>
    </row>
    <row r="10" spans="1:16" ht="15" customHeight="1">
      <c r="A10" s="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G11" s="41"/>
      <c r="H11" s="41"/>
    </row>
    <row r="12" spans="1:16" s="53" customFormat="1" ht="18">
      <c r="A12" s="51" t="s">
        <v>29</v>
      </c>
      <c r="B12" s="52"/>
      <c r="C12" s="52"/>
      <c r="D12" s="51" t="s">
        <v>30</v>
      </c>
    </row>
    <row r="13" spans="1:16" s="53" customFormat="1" ht="18">
      <c r="A13" s="54" t="s">
        <v>31</v>
      </c>
      <c r="B13" s="55"/>
      <c r="C13" s="55"/>
      <c r="D13" s="56">
        <v>0.2</v>
      </c>
    </row>
    <row r="14" spans="1:16" s="53" customFormat="1" ht="18">
      <c r="A14" s="54" t="s">
        <v>26</v>
      </c>
      <c r="B14" s="55"/>
      <c r="C14" s="55"/>
      <c r="D14" s="56">
        <v>0.3</v>
      </c>
    </row>
    <row r="16" spans="1:16" ht="16.5" customHeight="1">
      <c r="A16" t="s">
        <v>32</v>
      </c>
    </row>
    <row r="17" spans="1:16" ht="20.25" customHeight="1">
      <c r="A17" s="58" t="s">
        <v>25</v>
      </c>
      <c r="B17" s="59"/>
      <c r="C17" s="59"/>
      <c r="D17" s="59"/>
      <c r="E17" s="57"/>
      <c r="F17" s="57"/>
    </row>
    <row r="18" spans="1:16" ht="25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M18" s="1"/>
      <c r="N18" s="1"/>
      <c r="O18" s="1"/>
      <c r="P18" s="3"/>
    </row>
    <row r="19" spans="1:16" ht="21" customHeight="1">
      <c r="A19" s="68" t="s">
        <v>41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3"/>
    </row>
    <row r="20" spans="1:16" ht="19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3"/>
    </row>
    <row r="21" spans="1:16" ht="54.95" customHeight="1">
      <c r="A21" s="13" t="s">
        <v>1</v>
      </c>
      <c r="B21" s="13" t="s">
        <v>2</v>
      </c>
      <c r="C21" s="13" t="s">
        <v>3</v>
      </c>
      <c r="D21" s="30" t="s">
        <v>21</v>
      </c>
      <c r="E21" s="13" t="s">
        <v>4</v>
      </c>
      <c r="F21" s="13" t="s">
        <v>12</v>
      </c>
      <c r="G21" s="14" t="s">
        <v>13</v>
      </c>
      <c r="H21" s="32" t="s">
        <v>10</v>
      </c>
      <c r="I21" s="14" t="s">
        <v>5</v>
      </c>
      <c r="J21" s="22" t="s">
        <v>23</v>
      </c>
      <c r="K21" s="48" t="s">
        <v>27</v>
      </c>
      <c r="L21" s="23" t="s">
        <v>28</v>
      </c>
      <c r="M21" s="24" t="s">
        <v>7</v>
      </c>
      <c r="N21" s="14" t="s">
        <v>20</v>
      </c>
      <c r="O21" s="17" t="s">
        <v>19</v>
      </c>
      <c r="P21" s="14" t="s">
        <v>9</v>
      </c>
    </row>
    <row r="22" spans="1:16" s="40" customFormat="1" ht="61.5" customHeight="1">
      <c r="A22" s="33" t="s">
        <v>42</v>
      </c>
      <c r="B22" s="34" t="s">
        <v>6</v>
      </c>
      <c r="C22" s="21" t="s">
        <v>35</v>
      </c>
      <c r="D22" s="31" t="s">
        <v>22</v>
      </c>
      <c r="E22" s="35" t="s">
        <v>38</v>
      </c>
      <c r="F22" s="21" t="s">
        <v>18</v>
      </c>
      <c r="G22" s="36">
        <v>150</v>
      </c>
      <c r="H22" s="43">
        <v>700</v>
      </c>
      <c r="I22" s="36">
        <f>G22*H22</f>
        <v>105000</v>
      </c>
      <c r="J22" s="25">
        <v>0.2</v>
      </c>
      <c r="K22" s="49">
        <v>0.3</v>
      </c>
      <c r="L22" s="26">
        <v>0.3</v>
      </c>
      <c r="M22" s="27">
        <v>0</v>
      </c>
      <c r="N22" s="37">
        <f>I22*(1+J22)*(1+K22)*(1-L22)*(1-M22)</f>
        <v>114660</v>
      </c>
      <c r="O22" s="38">
        <f t="shared" ref="O22" si="1">N22*1.18</f>
        <v>135298.79999999999</v>
      </c>
      <c r="P22" s="39">
        <f>H22*1000</f>
        <v>700000</v>
      </c>
    </row>
    <row r="23" spans="1:16" ht="15" customHeight="1">
      <c r="A23" s="12" t="s">
        <v>16</v>
      </c>
      <c r="B23" s="10"/>
      <c r="C23" s="15"/>
      <c r="D23" s="15"/>
      <c r="E23" s="15"/>
      <c r="F23" s="16"/>
      <c r="G23" s="11"/>
      <c r="H23" s="40"/>
      <c r="I23" s="44">
        <f>SUM(I22:I22)</f>
        <v>105000</v>
      </c>
      <c r="J23" s="44"/>
      <c r="K23" s="44"/>
      <c r="L23" s="45"/>
      <c r="M23" s="46"/>
      <c r="N23" s="44">
        <f>SUM(N22:N22)</f>
        <v>114660</v>
      </c>
      <c r="O23" s="44"/>
      <c r="P23" s="47">
        <f>SUM(P22:P22)</f>
        <v>700000</v>
      </c>
    </row>
    <row r="24" spans="1:16" ht="15" customHeight="1">
      <c r="A24" s="8" t="s">
        <v>14</v>
      </c>
      <c r="B24" s="9">
        <f>I23</f>
        <v>105000</v>
      </c>
      <c r="C24" s="5"/>
      <c r="D24" s="5"/>
      <c r="E24" s="5"/>
      <c r="F24" s="5"/>
      <c r="G24" s="5"/>
      <c r="H24" s="5"/>
      <c r="I24" s="5"/>
      <c r="J24" s="5"/>
      <c r="K24" s="5"/>
      <c r="L24" s="2"/>
      <c r="M24" s="2"/>
      <c r="N24" s="6"/>
      <c r="O24" s="6"/>
      <c r="P24" s="5"/>
    </row>
    <row r="25" spans="1:16" ht="15" customHeight="1">
      <c r="A25" s="8" t="s">
        <v>15</v>
      </c>
      <c r="B25" s="9">
        <f>N23</f>
        <v>114660</v>
      </c>
      <c r="C25" s="5" t="s">
        <v>11</v>
      </c>
      <c r="D25" s="5"/>
      <c r="E25" s="5" t="s">
        <v>11</v>
      </c>
      <c r="F25" s="5"/>
      <c r="G25" s="5"/>
      <c r="H25" s="5"/>
      <c r="I25" s="5"/>
      <c r="J25" s="5"/>
      <c r="K25" s="5"/>
      <c r="L25" s="2"/>
      <c r="M25" s="2"/>
      <c r="N25" s="2"/>
      <c r="O25" s="2"/>
      <c r="P25" s="7"/>
    </row>
    <row r="26" spans="1:16" ht="15" customHeight="1">
      <c r="A26" s="8" t="s">
        <v>8</v>
      </c>
      <c r="B26" s="9">
        <f>SUM(B25:B25)</f>
        <v>114660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" customHeight="1">
      <c r="A27" s="8" t="s">
        <v>0</v>
      </c>
      <c r="B27" s="9">
        <f>B26*0.18</f>
        <v>20638.8</v>
      </c>
      <c r="C27" s="2"/>
      <c r="D27" s="2"/>
      <c r="E27" s="18"/>
      <c r="F27" s="19"/>
      <c r="G27" s="2"/>
      <c r="H27" s="18"/>
      <c r="I27" s="20"/>
      <c r="J27" s="20"/>
      <c r="K27" s="20"/>
      <c r="L27" s="2"/>
      <c r="M27" s="2"/>
      <c r="N27" s="2"/>
      <c r="O27" s="2"/>
      <c r="P27" s="2"/>
    </row>
    <row r="28" spans="1:16" ht="23.25" customHeight="1">
      <c r="A28" s="28" t="s">
        <v>17</v>
      </c>
      <c r="B28" s="29">
        <f>SUM(B26:B27)</f>
        <v>135298.79999999999</v>
      </c>
      <c r="C28" s="2"/>
      <c r="D28" s="2"/>
      <c r="E28" s="18"/>
      <c r="F28" s="20"/>
      <c r="G28" s="2"/>
      <c r="H28" s="18"/>
      <c r="I28" s="20"/>
      <c r="J28" s="20"/>
      <c r="K28" s="20"/>
      <c r="L28" s="2"/>
      <c r="M28" s="2"/>
      <c r="N28" s="2"/>
      <c r="O28" s="2"/>
      <c r="P28" s="2"/>
    </row>
    <row r="29" spans="1:16" ht="15" customHeight="1">
      <c r="A29" s="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>
      <c r="G30" s="41"/>
      <c r="H30" s="41"/>
    </row>
    <row r="31" spans="1:16" s="53" customFormat="1" ht="18">
      <c r="A31" s="51" t="s">
        <v>29</v>
      </c>
      <c r="B31" s="52"/>
      <c r="C31" s="52"/>
      <c r="D31" s="51" t="s">
        <v>30</v>
      </c>
    </row>
    <row r="32" spans="1:16" s="53" customFormat="1" ht="18">
      <c r="A32" s="54" t="s">
        <v>31</v>
      </c>
      <c r="B32" s="55"/>
      <c r="C32" s="55"/>
      <c r="D32" s="56">
        <v>0.2</v>
      </c>
    </row>
    <row r="33" spans="1:6" s="53" customFormat="1" ht="18">
      <c r="A33" s="54" t="s">
        <v>26</v>
      </c>
      <c r="B33" s="55"/>
      <c r="C33" s="55"/>
      <c r="D33" s="56">
        <v>0.3</v>
      </c>
    </row>
    <row r="35" spans="1:6" ht="16.5" customHeight="1">
      <c r="A35" t="s">
        <v>32</v>
      </c>
    </row>
    <row r="36" spans="1:6" ht="20.25" customHeight="1">
      <c r="A36" s="58" t="s">
        <v>25</v>
      </c>
      <c r="B36" s="59"/>
      <c r="C36" s="59"/>
      <c r="D36" s="59"/>
      <c r="E36" s="57"/>
      <c r="F36" s="57"/>
    </row>
    <row r="51" spans="1:6" s="42" customFormat="1" ht="23.25">
      <c r="A51"/>
      <c r="B51"/>
      <c r="C51"/>
      <c r="D51"/>
      <c r="E51"/>
      <c r="F51"/>
    </row>
    <row r="57" spans="1:6" ht="23.25">
      <c r="E57" s="42"/>
      <c r="F57" s="42"/>
    </row>
    <row r="78" spans="1:1" s="60" customFormat="1" ht="18">
      <c r="A78" s="60" t="s">
        <v>33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78"/>
  <sheetViews>
    <sheetView tabSelected="1" zoomScale="70" zoomScaleNormal="70" workbookViewId="0">
      <selection activeCell="A22" sqref="A22"/>
    </sheetView>
  </sheetViews>
  <sheetFormatPr defaultRowHeight="14.25"/>
  <cols>
    <col min="1" max="1" width="40" customWidth="1"/>
    <col min="2" max="2" width="14" customWidth="1"/>
    <col min="3" max="3" width="16.5" customWidth="1"/>
    <col min="4" max="4" width="9.875" customWidth="1"/>
    <col min="5" max="5" width="19.875" customWidth="1"/>
    <col min="6" max="9" width="9.875" customWidth="1"/>
    <col min="10" max="10" width="11.875" customWidth="1"/>
    <col min="11" max="11" width="13.875" customWidth="1"/>
    <col min="12" max="13" width="9.875" customWidth="1"/>
    <col min="14" max="14" width="11.875" customWidth="1"/>
    <col min="15" max="16" width="9.875" customWidth="1"/>
    <col min="19" max="19" width="9" customWidth="1"/>
  </cols>
  <sheetData>
    <row r="1" spans="1:16" ht="30.75" customHeight="1">
      <c r="A1" s="68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M1" s="1"/>
      <c r="N1" s="1"/>
      <c r="O1" s="1"/>
      <c r="P1" s="3"/>
    </row>
    <row r="2" spans="1:16" ht="70.5" customHeight="1">
      <c r="A2" s="13" t="s">
        <v>1</v>
      </c>
      <c r="B2" s="13" t="s">
        <v>2</v>
      </c>
      <c r="C2" s="13" t="s">
        <v>3</v>
      </c>
      <c r="D2" s="30" t="s">
        <v>21</v>
      </c>
      <c r="E2" s="13" t="s">
        <v>4</v>
      </c>
      <c r="F2" s="13" t="s">
        <v>12</v>
      </c>
      <c r="G2" s="14" t="s">
        <v>13</v>
      </c>
      <c r="H2" s="32" t="s">
        <v>10</v>
      </c>
      <c r="I2" s="14" t="s">
        <v>5</v>
      </c>
      <c r="J2" s="22" t="s">
        <v>23</v>
      </c>
      <c r="K2" s="48" t="s">
        <v>39</v>
      </c>
      <c r="L2" s="23" t="s">
        <v>28</v>
      </c>
      <c r="M2" s="24" t="s">
        <v>7</v>
      </c>
      <c r="N2" s="14" t="s">
        <v>20</v>
      </c>
      <c r="O2" s="17" t="s">
        <v>19</v>
      </c>
      <c r="P2" s="14" t="s">
        <v>9</v>
      </c>
    </row>
    <row r="3" spans="1:16" s="40" customFormat="1" ht="53.25" customHeight="1">
      <c r="A3" s="33" t="s">
        <v>42</v>
      </c>
      <c r="B3" s="34" t="s">
        <v>6</v>
      </c>
      <c r="C3" s="21" t="s">
        <v>36</v>
      </c>
      <c r="D3" s="31" t="s">
        <v>22</v>
      </c>
      <c r="E3" s="35" t="s">
        <v>37</v>
      </c>
      <c r="F3" s="21" t="s">
        <v>18</v>
      </c>
      <c r="G3" s="36">
        <v>180</v>
      </c>
      <c r="H3" s="43">
        <v>1000</v>
      </c>
      <c r="I3" s="36">
        <f>G3*H3</f>
        <v>180000</v>
      </c>
      <c r="J3" s="25">
        <v>0.2</v>
      </c>
      <c r="K3" s="49">
        <v>0</v>
      </c>
      <c r="L3" s="26">
        <v>0.5</v>
      </c>
      <c r="M3" s="27">
        <v>0</v>
      </c>
      <c r="N3" s="37">
        <f>I3*(1+J3)*(1+K3)*(1-L3)*(1-M3)</f>
        <v>108000</v>
      </c>
      <c r="O3" s="38">
        <f t="shared" ref="O3" si="0">N3*1.18</f>
        <v>127440</v>
      </c>
      <c r="P3" s="39">
        <f>H3*1000</f>
        <v>1000000</v>
      </c>
    </row>
    <row r="4" spans="1:16" ht="15" customHeight="1">
      <c r="A4" s="12" t="s">
        <v>16</v>
      </c>
      <c r="B4" s="10"/>
      <c r="C4" s="15"/>
      <c r="D4" s="15"/>
      <c r="E4" s="15"/>
      <c r="F4" s="16"/>
      <c r="G4" s="11"/>
      <c r="H4" s="40"/>
      <c r="I4" s="44">
        <f>SUM(I3:I3)</f>
        <v>180000</v>
      </c>
      <c r="J4" s="44"/>
      <c r="K4" s="44"/>
      <c r="L4" s="45"/>
      <c r="M4" s="46"/>
      <c r="N4" s="44">
        <f>SUM(N3:N3)</f>
        <v>108000</v>
      </c>
      <c r="O4" s="44"/>
      <c r="P4" s="47">
        <f>SUM(P3:P3)</f>
        <v>1000000</v>
      </c>
    </row>
    <row r="5" spans="1:16" ht="15" customHeight="1">
      <c r="A5" s="8" t="s">
        <v>14</v>
      </c>
      <c r="B5" s="9">
        <f>I4</f>
        <v>180000</v>
      </c>
      <c r="C5" s="5"/>
      <c r="D5" s="5"/>
      <c r="E5" s="5"/>
      <c r="F5" s="5"/>
      <c r="G5" s="5"/>
      <c r="H5" s="5"/>
      <c r="I5" s="5"/>
      <c r="J5" s="5"/>
      <c r="K5" s="5"/>
      <c r="L5" s="2"/>
      <c r="M5" s="2"/>
      <c r="N5" s="6"/>
      <c r="O5" s="6"/>
      <c r="P5" s="5"/>
    </row>
    <row r="6" spans="1:16" ht="15" customHeight="1">
      <c r="A6" s="8" t="s">
        <v>15</v>
      </c>
      <c r="B6" s="9">
        <f>N4</f>
        <v>108000</v>
      </c>
      <c r="C6" s="5" t="s">
        <v>11</v>
      </c>
      <c r="D6" s="5"/>
      <c r="E6" s="5" t="s">
        <v>11</v>
      </c>
      <c r="F6" s="5"/>
      <c r="G6" s="5"/>
      <c r="H6" s="5"/>
      <c r="I6" s="5"/>
      <c r="J6" s="5"/>
      <c r="K6" s="5"/>
      <c r="L6" s="2"/>
      <c r="M6" s="2"/>
      <c r="N6" s="2"/>
      <c r="O6" s="2"/>
      <c r="P6" s="7"/>
    </row>
    <row r="7" spans="1:16" ht="15" customHeight="1">
      <c r="A7" s="8" t="s">
        <v>8</v>
      </c>
      <c r="B7" s="9">
        <f>SUM(B6:B6)</f>
        <v>108000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5" customHeight="1">
      <c r="A8" s="8" t="s">
        <v>0</v>
      </c>
      <c r="B8" s="9">
        <f>B7*0.18</f>
        <v>19440</v>
      </c>
      <c r="C8" s="2"/>
      <c r="D8" s="2"/>
      <c r="E8" s="18"/>
      <c r="F8" s="19"/>
      <c r="G8" s="2"/>
      <c r="H8" s="18"/>
      <c r="I8" s="20"/>
      <c r="J8" s="20"/>
      <c r="K8" s="20"/>
      <c r="L8" s="2"/>
      <c r="M8" s="2"/>
      <c r="N8" s="2"/>
      <c r="O8" s="2"/>
      <c r="P8" s="2"/>
    </row>
    <row r="9" spans="1:16" ht="23.25" customHeight="1">
      <c r="A9" s="28" t="s">
        <v>17</v>
      </c>
      <c r="B9" s="29">
        <f>SUM(B7:B8)</f>
        <v>127440</v>
      </c>
      <c r="C9" s="2"/>
      <c r="D9" s="2"/>
      <c r="E9" s="18"/>
      <c r="F9" s="20"/>
      <c r="G9" s="2"/>
      <c r="H9" s="18"/>
      <c r="I9" s="20"/>
      <c r="J9" s="20"/>
      <c r="K9" s="20"/>
      <c r="L9" s="2"/>
      <c r="M9" s="2"/>
      <c r="N9" s="2"/>
      <c r="O9" s="2"/>
      <c r="P9" s="2"/>
    </row>
    <row r="10" spans="1:16" ht="15" customHeight="1">
      <c r="A10" s="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G11" s="41"/>
      <c r="H11" s="41"/>
    </row>
    <row r="12" spans="1:16" s="63" customFormat="1" ht="15.75">
      <c r="A12" s="61" t="s">
        <v>29</v>
      </c>
      <c r="B12" s="62"/>
      <c r="C12" s="62"/>
      <c r="D12" s="61" t="s">
        <v>30</v>
      </c>
    </row>
    <row r="13" spans="1:16" s="63" customFormat="1" ht="15.75">
      <c r="A13" s="64" t="s">
        <v>31</v>
      </c>
      <c r="B13" s="65"/>
      <c r="C13" s="65"/>
      <c r="D13" s="66">
        <v>0.2</v>
      </c>
    </row>
    <row r="14" spans="1:16" s="63" customFormat="1" ht="15.75">
      <c r="A14" s="64" t="s">
        <v>26</v>
      </c>
      <c r="B14" s="65"/>
      <c r="C14" s="65"/>
      <c r="D14" s="66">
        <v>0.3</v>
      </c>
    </row>
    <row r="15" spans="1:16" s="50" customFormat="1" ht="15"/>
    <row r="16" spans="1:16" s="50" customFormat="1" ht="19.5" customHeight="1">
      <c r="A16" s="50" t="s">
        <v>32</v>
      </c>
    </row>
    <row r="17" spans="1:16" s="50" customFormat="1" ht="20.25" customHeight="1">
      <c r="A17" s="58" t="s">
        <v>25</v>
      </c>
      <c r="B17" s="59"/>
      <c r="C17" s="59"/>
      <c r="D17" s="59"/>
      <c r="E17" s="67"/>
      <c r="F17" s="67"/>
    </row>
    <row r="19" spans="1:16" ht="23.25" customHeight="1">
      <c r="A19" s="68" t="s">
        <v>41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3"/>
    </row>
    <row r="20" spans="1:16" ht="19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3"/>
    </row>
    <row r="21" spans="1:16" ht="70.5" customHeight="1">
      <c r="A21" s="13" t="s">
        <v>1</v>
      </c>
      <c r="B21" s="13" t="s">
        <v>2</v>
      </c>
      <c r="C21" s="13" t="s">
        <v>3</v>
      </c>
      <c r="D21" s="30" t="s">
        <v>21</v>
      </c>
      <c r="E21" s="13" t="s">
        <v>4</v>
      </c>
      <c r="F21" s="13" t="s">
        <v>12</v>
      </c>
      <c r="G21" s="14" t="s">
        <v>13</v>
      </c>
      <c r="H21" s="32" t="s">
        <v>10</v>
      </c>
      <c r="I21" s="14" t="s">
        <v>5</v>
      </c>
      <c r="J21" s="22" t="s">
        <v>23</v>
      </c>
      <c r="K21" s="48" t="s">
        <v>39</v>
      </c>
      <c r="L21" s="23" t="s">
        <v>28</v>
      </c>
      <c r="M21" s="24" t="s">
        <v>7</v>
      </c>
      <c r="N21" s="14" t="s">
        <v>20</v>
      </c>
      <c r="O21" s="17" t="s">
        <v>19</v>
      </c>
      <c r="P21" s="14" t="s">
        <v>9</v>
      </c>
    </row>
    <row r="22" spans="1:16" s="40" customFormat="1" ht="53.25" customHeight="1">
      <c r="A22" s="33" t="s">
        <v>42</v>
      </c>
      <c r="B22" s="34" t="s">
        <v>6</v>
      </c>
      <c r="C22" s="21" t="s">
        <v>36</v>
      </c>
      <c r="D22" s="31" t="s">
        <v>22</v>
      </c>
      <c r="E22" s="35" t="s">
        <v>37</v>
      </c>
      <c r="F22" s="21" t="s">
        <v>18</v>
      </c>
      <c r="G22" s="36">
        <v>180</v>
      </c>
      <c r="H22" s="43">
        <v>700</v>
      </c>
      <c r="I22" s="36">
        <f>G22*H22</f>
        <v>126000</v>
      </c>
      <c r="J22" s="25">
        <v>0.2</v>
      </c>
      <c r="K22" s="49">
        <v>0.3</v>
      </c>
      <c r="L22" s="26">
        <v>0.5</v>
      </c>
      <c r="M22" s="27">
        <v>0</v>
      </c>
      <c r="N22" s="37">
        <f>I22*(1+J22)*(1+K22)*(1-L22)*(1-M22)</f>
        <v>98280</v>
      </c>
      <c r="O22" s="38">
        <f t="shared" ref="O22" si="1">N22*1.18</f>
        <v>115970.4</v>
      </c>
      <c r="P22" s="39">
        <f>H22*1000</f>
        <v>700000</v>
      </c>
    </row>
    <row r="23" spans="1:16" ht="15" customHeight="1">
      <c r="A23" s="12" t="s">
        <v>16</v>
      </c>
      <c r="B23" s="10"/>
      <c r="C23" s="15"/>
      <c r="D23" s="15"/>
      <c r="E23" s="15"/>
      <c r="F23" s="16"/>
      <c r="G23" s="11"/>
      <c r="H23" s="40"/>
      <c r="I23" s="44">
        <f>SUM(I22:I22)</f>
        <v>126000</v>
      </c>
      <c r="J23" s="44"/>
      <c r="K23" s="44"/>
      <c r="L23" s="45"/>
      <c r="M23" s="46"/>
      <c r="N23" s="44">
        <f>SUM(N22:N22)</f>
        <v>98280</v>
      </c>
      <c r="O23" s="44"/>
      <c r="P23" s="47">
        <f>SUM(P22:P22)</f>
        <v>700000</v>
      </c>
    </row>
    <row r="24" spans="1:16" ht="15" customHeight="1">
      <c r="A24" s="8" t="s">
        <v>14</v>
      </c>
      <c r="B24" s="9">
        <f>I23</f>
        <v>126000</v>
      </c>
      <c r="C24" s="5"/>
      <c r="D24" s="5"/>
      <c r="E24" s="5"/>
      <c r="F24" s="5"/>
      <c r="G24" s="5"/>
      <c r="H24" s="5"/>
      <c r="I24" s="5"/>
      <c r="J24" s="5"/>
      <c r="K24" s="5"/>
      <c r="L24" s="2"/>
      <c r="M24" s="2"/>
      <c r="N24" s="6"/>
      <c r="O24" s="6"/>
      <c r="P24" s="5"/>
    </row>
    <row r="25" spans="1:16" ht="15" customHeight="1">
      <c r="A25" s="8" t="s">
        <v>15</v>
      </c>
      <c r="B25" s="9">
        <f>N23</f>
        <v>98280</v>
      </c>
      <c r="C25" s="5" t="s">
        <v>11</v>
      </c>
      <c r="D25" s="5"/>
      <c r="E25" s="5" t="s">
        <v>11</v>
      </c>
      <c r="F25" s="5"/>
      <c r="G25" s="5"/>
      <c r="H25" s="5"/>
      <c r="I25" s="5"/>
      <c r="J25" s="5"/>
      <c r="K25" s="5"/>
      <c r="L25" s="2"/>
      <c r="M25" s="2"/>
      <c r="N25" s="2"/>
      <c r="O25" s="2"/>
      <c r="P25" s="7"/>
    </row>
    <row r="26" spans="1:16" ht="15" customHeight="1">
      <c r="A26" s="8" t="s">
        <v>8</v>
      </c>
      <c r="B26" s="9">
        <f>SUM(B25:B25)</f>
        <v>98280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" customHeight="1">
      <c r="A27" s="8" t="s">
        <v>0</v>
      </c>
      <c r="B27" s="9">
        <f>B26*0.18</f>
        <v>17690.399999999998</v>
      </c>
      <c r="C27" s="2"/>
      <c r="D27" s="2"/>
      <c r="E27" s="18"/>
      <c r="F27" s="19"/>
      <c r="G27" s="2"/>
      <c r="H27" s="18"/>
      <c r="I27" s="20"/>
      <c r="J27" s="20"/>
      <c r="K27" s="20"/>
      <c r="L27" s="2"/>
      <c r="M27" s="2"/>
      <c r="N27" s="2"/>
      <c r="O27" s="2"/>
      <c r="P27" s="2"/>
    </row>
    <row r="28" spans="1:16" ht="23.25" customHeight="1">
      <c r="A28" s="28" t="s">
        <v>17</v>
      </c>
      <c r="B28" s="29">
        <f>SUM(B26:B27)</f>
        <v>115970.4</v>
      </c>
      <c r="C28" s="2"/>
      <c r="D28" s="2"/>
      <c r="E28" s="18"/>
      <c r="F28" s="20"/>
      <c r="G28" s="2"/>
      <c r="H28" s="18"/>
      <c r="I28" s="20"/>
      <c r="J28" s="20"/>
      <c r="K28" s="20"/>
      <c r="L28" s="2"/>
      <c r="M28" s="2"/>
      <c r="N28" s="2"/>
      <c r="O28" s="2"/>
      <c r="P28" s="2"/>
    </row>
    <row r="29" spans="1:16" ht="15" customHeight="1">
      <c r="A29" s="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>
      <c r="G30" s="41"/>
      <c r="H30" s="41"/>
    </row>
    <row r="31" spans="1:16" s="63" customFormat="1" ht="15.75">
      <c r="A31" s="61" t="s">
        <v>29</v>
      </c>
      <c r="B31" s="62"/>
      <c r="C31" s="62"/>
      <c r="D31" s="61" t="s">
        <v>30</v>
      </c>
    </row>
    <row r="32" spans="1:16" s="63" customFormat="1" ht="15.75">
      <c r="A32" s="64" t="s">
        <v>31</v>
      </c>
      <c r="B32" s="65"/>
      <c r="C32" s="65"/>
      <c r="D32" s="66">
        <v>0.2</v>
      </c>
    </row>
    <row r="33" spans="1:6" s="63" customFormat="1" ht="15.75">
      <c r="A33" s="64" t="s">
        <v>26</v>
      </c>
      <c r="B33" s="65"/>
      <c r="C33" s="65"/>
      <c r="D33" s="66">
        <v>0.3</v>
      </c>
    </row>
    <row r="34" spans="1:6" s="50" customFormat="1" ht="15"/>
    <row r="35" spans="1:6" s="50" customFormat="1" ht="19.5" customHeight="1">
      <c r="A35" s="50" t="s">
        <v>32</v>
      </c>
    </row>
    <row r="36" spans="1:6" s="50" customFormat="1" ht="20.25" customHeight="1">
      <c r="A36" s="58" t="s">
        <v>25</v>
      </c>
      <c r="B36" s="59"/>
      <c r="C36" s="59"/>
      <c r="D36" s="59"/>
      <c r="E36" s="67"/>
      <c r="F36" s="67"/>
    </row>
    <row r="51" spans="1:6" s="42" customFormat="1" ht="23.25">
      <c r="A51"/>
      <c r="B51"/>
      <c r="C51"/>
      <c r="D51"/>
      <c r="E51"/>
      <c r="F51"/>
    </row>
    <row r="57" spans="1:6" ht="23.25">
      <c r="E57" s="42"/>
      <c r="F57" s="42"/>
    </row>
    <row r="78" spans="1:1" s="60" customFormat="1" ht="18">
      <c r="A78" s="60" t="s">
        <v>33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300_250 без расхлопа</vt:lpstr>
      <vt:lpstr>620_45_без расхлопа</vt:lpstr>
      <vt:lpstr>970_40_без расхлопа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Tsapun</dc:creator>
  <cp:lastModifiedBy>alla</cp:lastModifiedBy>
  <dcterms:created xsi:type="dcterms:W3CDTF">2010-01-29T04:42:14Z</dcterms:created>
  <dcterms:modified xsi:type="dcterms:W3CDTF">2013-04-17T11:12:40Z</dcterms:modified>
</cp:coreProperties>
</file>