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155" yWindow="-105" windowWidth="15960" windowHeight="10860" tabRatio="635"/>
  </bookViews>
  <sheets>
    <sheet name="Главная страница " sheetId="11" r:id="rId1"/>
    <sheet name="Аудио вызов" sheetId="12" r:id="rId2"/>
    <sheet name="Вар. №2 (аудио -вызовы)" sheetId="9" state="hidden" r:id="rId3"/>
    <sheet name="Вар №3 (гл. страница)" sheetId="10" state="hidden" r:id="rId4"/>
    <sheet name="плавание аудио вызов + плавание" sheetId="13" r:id="rId5"/>
  </sheets>
  <calcPr calcId="125725"/>
</workbook>
</file>

<file path=xl/calcChain.xml><?xml version="1.0" encoding="utf-8"?>
<calcChain xmlns="http://schemas.openxmlformats.org/spreadsheetml/2006/main">
  <c r="Q19" i="13"/>
  <c r="Q20" s="1"/>
  <c r="I19"/>
  <c r="I20" s="1"/>
  <c r="B21" s="1"/>
  <c r="Q8"/>
  <c r="Q9" s="1"/>
  <c r="I8"/>
  <c r="I9" s="1"/>
  <c r="B10" s="1"/>
  <c r="O8" l="1"/>
  <c r="P8" s="1"/>
  <c r="O19"/>
  <c r="P19" s="1"/>
  <c r="O9"/>
  <c r="B11" s="1"/>
  <c r="B12" s="1"/>
  <c r="O20"/>
  <c r="B22" s="1"/>
  <c r="B23" s="1"/>
  <c r="Q19" i="12"/>
  <c r="Q20" s="1"/>
  <c r="I19"/>
  <c r="I20" s="1"/>
  <c r="B21" s="1"/>
  <c r="B13" i="13" l="1"/>
  <c r="B14" s="1"/>
  <c r="B24"/>
  <c r="B25"/>
  <c r="O19" i="12"/>
  <c r="P19" s="1"/>
  <c r="O20" l="1"/>
  <c r="B22" s="1"/>
  <c r="B23" s="1"/>
  <c r="B24" s="1"/>
  <c r="B25" s="1"/>
  <c r="Q8" l="1"/>
  <c r="Q9" s="1"/>
  <c r="I8"/>
  <c r="O8" s="1"/>
  <c r="R10" i="11"/>
  <c r="R11" s="1"/>
  <c r="I10"/>
  <c r="P10" s="1"/>
  <c r="O9" i="12" l="1"/>
  <c r="B11" s="1"/>
  <c r="B12" s="1"/>
  <c r="P8"/>
  <c r="I9"/>
  <c r="B10" s="1"/>
  <c r="P11" i="11"/>
  <c r="B13" s="1"/>
  <c r="B14" s="1"/>
  <c r="Q10"/>
  <c r="I11"/>
  <c r="B12" s="1"/>
  <c r="Q8" i="10"/>
  <c r="Q9" s="1"/>
  <c r="I8"/>
  <c r="O8" s="1"/>
  <c r="B13" i="12" l="1"/>
  <c r="B14" s="1"/>
  <c r="B15" i="11"/>
  <c r="B16" s="1"/>
  <c r="O9" i="10"/>
  <c r="B11" s="1"/>
  <c r="B12" s="1"/>
  <c r="P8"/>
  <c r="I9"/>
  <c r="B10" s="1"/>
  <c r="P8" i="9"/>
  <c r="P9" s="1"/>
  <c r="I8"/>
  <c r="I9" s="1"/>
  <c r="B10" s="1"/>
  <c r="B13" i="10" l="1"/>
  <c r="B14" s="1"/>
  <c r="N8" i="9"/>
  <c r="N9" s="1"/>
  <c r="B11" s="1"/>
  <c r="B12" s="1"/>
  <c r="B13" s="1"/>
  <c r="B14" s="1"/>
  <c r="O8" l="1"/>
</calcChain>
</file>

<file path=xl/sharedStrings.xml><?xml version="1.0" encoding="utf-8"?>
<sst xmlns="http://schemas.openxmlformats.org/spreadsheetml/2006/main" count="277" uniqueCount="66">
  <si>
    <t>НДС</t>
  </si>
  <si>
    <t>Ресурсы</t>
  </si>
  <si>
    <t>Тип размещения</t>
  </si>
  <si>
    <t>Формат</t>
  </si>
  <si>
    <t>Место</t>
  </si>
  <si>
    <t>Сумма прайс-лист</t>
  </si>
  <si>
    <t>Динамика</t>
  </si>
  <si>
    <t>Скидка %</t>
  </si>
  <si>
    <t>Бюджет (до НДС)</t>
  </si>
  <si>
    <t>Показы</t>
  </si>
  <si>
    <t>Единиц</t>
  </si>
  <si>
    <t xml:space="preserve">  </t>
  </si>
  <si>
    <t>Единица</t>
  </si>
  <si>
    <t>Цена за единицу  прайс-лист</t>
  </si>
  <si>
    <t>Бюджет до скидки</t>
  </si>
  <si>
    <t>Бюджет после скидки</t>
  </si>
  <si>
    <t>Сумма и среднее</t>
  </si>
  <si>
    <t>1000 показов</t>
  </si>
  <si>
    <t>С НДС</t>
  </si>
  <si>
    <t>Итого после наценок и скидок</t>
  </si>
  <si>
    <t>Skype</t>
  </si>
  <si>
    <t>Гео</t>
  </si>
  <si>
    <t>Москва</t>
  </si>
  <si>
    <t xml:space="preserve">Менеджер: </t>
  </si>
  <si>
    <t xml:space="preserve">Бренд: </t>
  </si>
  <si>
    <t xml:space="preserve">Клиент: </t>
  </si>
  <si>
    <t xml:space="preserve">Агентство: </t>
  </si>
  <si>
    <t xml:space="preserve">Дата составления: </t>
  </si>
  <si>
    <t>Наценка ГЕО Таргетинг %</t>
  </si>
  <si>
    <t>300x250</t>
  </si>
  <si>
    <t>Креативные материалы необходимо предоставить за 5 рабочих дней до старта РК</t>
  </si>
  <si>
    <t>Географический таргетинг -наценка 20%</t>
  </si>
  <si>
    <t>Во время аудио-вызова / Conversation Ad</t>
  </si>
  <si>
    <t>Итого (с НДС):</t>
  </si>
  <si>
    <t>август                   (кол-во показов)</t>
  </si>
  <si>
    <t>сентябрь               (кол-во показов)</t>
  </si>
  <si>
    <t>октябрь               (кол-во показов)</t>
  </si>
  <si>
    <t>ноябрь              (кол-во показов)</t>
  </si>
  <si>
    <t>декабрь               (кол-во показов)</t>
  </si>
  <si>
    <t>Сезонный коэффициент</t>
  </si>
  <si>
    <r>
      <t>Главная страница</t>
    </r>
    <r>
      <rPr>
        <sz val="11"/>
        <color rgb="FFFF0000"/>
        <rFont val="Calibri"/>
        <family val="2"/>
        <charset val="204"/>
        <scheme val="minor"/>
      </rPr>
      <t xml:space="preserve">** </t>
    </r>
    <r>
      <rPr>
        <sz val="11"/>
        <rFont val="Calibri"/>
        <family val="2"/>
        <charset val="204"/>
        <scheme val="minor"/>
      </rPr>
      <t>/ Welcome screen</t>
    </r>
  </si>
  <si>
    <r>
      <rPr>
        <sz val="14"/>
        <color rgb="FFFF0000"/>
        <rFont val="Times New Roman"/>
        <family val="1"/>
        <charset val="204"/>
      </rPr>
      <t xml:space="preserve">** </t>
    </r>
    <r>
      <rPr>
        <sz val="14"/>
        <rFont val="Times New Roman"/>
        <family val="1"/>
        <charset val="204"/>
      </rPr>
      <t>Период размещения является прогнозным, 2-й приоритет после статики.</t>
    </r>
  </si>
  <si>
    <t xml:space="preserve">Таргетинг по полу - наценка 20 % </t>
  </si>
  <si>
    <t>Наценка по полу %</t>
  </si>
  <si>
    <t>Главная страница** / Welcome screen</t>
  </si>
  <si>
    <t>Таргетинг по полу %</t>
  </si>
  <si>
    <t>300x250 с расхлопом до 560x300</t>
  </si>
  <si>
    <t>Все свободные страницы (главная* и/или страница аудио-вызова)</t>
  </si>
  <si>
    <t>РФ</t>
  </si>
  <si>
    <t>Пакет 1 000 000 показов (стандартный)</t>
  </si>
  <si>
    <t>Пакет 1 200 000 показов (минимальный)</t>
  </si>
  <si>
    <t>Пакет 1 500 000 показов (стандартный)</t>
  </si>
  <si>
    <t>без таргетингов и наценок</t>
  </si>
  <si>
    <t>Географический таргетинг -наценка 25%</t>
  </si>
  <si>
    <t>Таргетинг по полу  - наценка 25%</t>
  </si>
  <si>
    <t>Таргетинг по времени  - наценка 15%</t>
  </si>
  <si>
    <t>Наценка за главную страницу - 30%</t>
  </si>
  <si>
    <t>Наценка Главная страница %</t>
  </si>
  <si>
    <t>Гео таргетинг</t>
  </si>
  <si>
    <t>Таргетинг по возрасту  - наценка 25%</t>
  </si>
  <si>
    <t>Плавание: аудиовызов + главная страница</t>
  </si>
  <si>
    <t>Баннер динамика, 300х250</t>
  </si>
  <si>
    <t xml:space="preserve">Аудиовызов </t>
  </si>
  <si>
    <t>страница аудио-вызова</t>
  </si>
  <si>
    <t>Главная страница</t>
  </si>
  <si>
    <t>Баннер динамика, 300х250 с расхлопом до 560х300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</si>
</sst>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&quot;р.&quot;"/>
    <numFmt numFmtId="165" formatCode="#,##0.00&quot;р.&quot;"/>
    <numFmt numFmtId="166" formatCode="0.0%"/>
  </numFmts>
  <fonts count="44">
    <font>
      <sz val="11"/>
      <color indexed="0"/>
      <name val="Lucida Grande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0"/>
      <name val="Arial Cyr"/>
      <family val="2"/>
    </font>
    <font>
      <b/>
      <sz val="11"/>
      <color rgb="FF9A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70C0"/>
      <name val="Arial Cyr"/>
      <charset val="204"/>
    </font>
    <font>
      <sz val="10"/>
      <color rgb="FF0070C0"/>
      <name val="Arial Cyr"/>
      <charset val="204"/>
    </font>
    <font>
      <sz val="11"/>
      <color rgb="FF0070C0"/>
      <name val="Lucida Grande"/>
    </font>
    <font>
      <b/>
      <sz val="11"/>
      <color rgb="FF0070C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b/>
      <sz val="12"/>
      <color theme="4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4"/>
      <name val="Arial"/>
      <family val="2"/>
      <charset val="204"/>
    </font>
    <font>
      <b/>
      <sz val="11"/>
      <name val="Arial"/>
      <family val="2"/>
      <charset val="204"/>
    </font>
    <font>
      <sz val="12"/>
      <color indexed="0"/>
      <name val="Lucida Grande"/>
    </font>
    <font>
      <b/>
      <sz val="12"/>
      <color theme="1"/>
      <name val="Calibri"/>
      <family val="2"/>
      <charset val="204"/>
      <scheme val="minor"/>
    </font>
    <font>
      <sz val="14"/>
      <color indexed="0"/>
      <name val="Lucida Grande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6"/>
      <color theme="4"/>
      <name val="Arial"/>
      <family val="2"/>
      <charset val="204"/>
    </font>
    <font>
      <sz val="16"/>
      <color indexed="0"/>
      <name val="Lucida Grande"/>
    </font>
    <font>
      <sz val="11"/>
      <name val="Lucida Grande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 applyNumberFormat="0" applyFill="0" applyBorder="0" applyProtection="0"/>
    <xf numFmtId="0" fontId="12" fillId="0" borderId="0"/>
    <xf numFmtId="0" fontId="1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3" fillId="0" borderId="0"/>
    <xf numFmtId="0" fontId="19" fillId="0" borderId="0"/>
    <xf numFmtId="0" fontId="6" fillId="0" borderId="0"/>
    <xf numFmtId="43" fontId="1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4" fillId="0" borderId="0"/>
  </cellStyleXfs>
  <cellXfs count="107">
    <xf numFmtId="0" fontId="0" fillId="0" borderId="0" xfId="0"/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Fill="1" applyAlignment="1">
      <alignment horizontal="left" vertical="center" wrapText="1" shrinkToFit="1"/>
    </xf>
    <xf numFmtId="164" fontId="18" fillId="0" borderId="0" xfId="0" applyNumberFormat="1" applyFont="1" applyAlignment="1">
      <alignment horizontal="left" vertical="center"/>
    </xf>
    <xf numFmtId="0" fontId="15" fillId="0" borderId="0" xfId="37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9" fontId="21" fillId="0" borderId="0" xfId="0" applyNumberFormat="1" applyFont="1" applyAlignment="1">
      <alignment horizontal="left" vertical="center"/>
    </xf>
    <xf numFmtId="165" fontId="21" fillId="0" borderId="0" xfId="0" applyNumberFormat="1" applyFont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5" borderId="4" xfId="0" applyNumberFormat="1" applyFont="1" applyFill="1" applyBorder="1" applyAlignment="1">
      <alignment horizontal="center" vertical="center" wrapText="1"/>
    </xf>
    <xf numFmtId="9" fontId="16" fillId="3" borderId="1" xfId="0" applyNumberFormat="1" applyFont="1" applyFill="1" applyBorder="1" applyAlignment="1">
      <alignment horizontal="center" vertical="center" wrapText="1"/>
    </xf>
    <xf numFmtId="9" fontId="16" fillId="4" borderId="1" xfId="0" applyNumberFormat="1" applyFont="1" applyFill="1" applyBorder="1" applyAlignment="1">
      <alignment horizontal="center" vertical="center" wrapText="1"/>
    </xf>
    <xf numFmtId="9" fontId="16" fillId="5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3" fillId="2" borderId="0" xfId="0" applyFont="1" applyFill="1"/>
    <xf numFmtId="0" fontId="24" fillId="2" borderId="0" xfId="0" applyFont="1" applyFill="1" applyBorder="1"/>
    <xf numFmtId="0" fontId="25" fillId="0" borderId="0" xfId="0" applyFont="1"/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6" fillId="2" borderId="4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3" fontId="17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Alignment="1">
      <alignment horizontal="left" vertical="center"/>
    </xf>
    <xf numFmtId="3" fontId="20" fillId="6" borderId="4" xfId="0" applyNumberFormat="1" applyFont="1" applyFill="1" applyBorder="1" applyAlignment="1">
      <alignment horizontal="center" vertical="center" wrapText="1"/>
    </xf>
    <xf numFmtId="2" fontId="16" fillId="6" borderId="4" xfId="0" applyNumberFormat="1" applyFont="1" applyFill="1" applyBorder="1" applyAlignment="1">
      <alignment horizontal="center" vertical="center" wrapText="1"/>
    </xf>
    <xf numFmtId="3" fontId="0" fillId="7" borderId="4" xfId="0" applyNumberFormat="1" applyFill="1" applyBorder="1" applyAlignment="1">
      <alignment horizontal="center"/>
    </xf>
    <xf numFmtId="3" fontId="20" fillId="7" borderId="1" xfId="0" applyNumberFormat="1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2" borderId="0" xfId="0" applyFont="1" applyFill="1"/>
    <xf numFmtId="0" fontId="29" fillId="2" borderId="0" xfId="0" applyFont="1" applyFill="1" applyBorder="1"/>
    <xf numFmtId="0" fontId="30" fillId="0" borderId="0" xfId="0" applyFont="1" applyAlignment="1">
      <alignment horizontal="left" vertical="center"/>
    </xf>
    <xf numFmtId="0" fontId="29" fillId="0" borderId="0" xfId="0" applyFont="1"/>
    <xf numFmtId="0" fontId="29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9" fontId="29" fillId="2" borderId="0" xfId="0" applyNumberFormat="1" applyFont="1" applyFill="1" applyBorder="1" applyAlignment="1">
      <alignment horizontal="left" vertical="center"/>
    </xf>
    <xf numFmtId="3" fontId="29" fillId="2" borderId="0" xfId="0" applyNumberFormat="1" applyFont="1" applyFill="1" applyBorder="1" applyAlignment="1">
      <alignment horizontal="center" vertical="center"/>
    </xf>
    <xf numFmtId="9" fontId="16" fillId="3" borderId="4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1" fontId="29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20" fillId="2" borderId="4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20" fillId="8" borderId="4" xfId="0" applyNumberFormat="1" applyFont="1" applyFill="1" applyBorder="1" applyAlignment="1">
      <alignment horizontal="center" vertical="center" wrapText="1"/>
    </xf>
    <xf numFmtId="9" fontId="16" fillId="8" borderId="4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166" fontId="31" fillId="0" borderId="0" xfId="0" applyNumberFormat="1" applyFont="1" applyAlignment="1">
      <alignment horizontal="left" vertical="center"/>
    </xf>
    <xf numFmtId="0" fontId="31" fillId="0" borderId="0" xfId="0" applyFont="1"/>
    <xf numFmtId="0" fontId="22" fillId="0" borderId="0" xfId="0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3" fontId="20" fillId="3" borderId="4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>
      <alignment horizontal="left" vertical="center"/>
    </xf>
    <xf numFmtId="0" fontId="36" fillId="0" borderId="0" xfId="0" applyFont="1"/>
    <xf numFmtId="0" fontId="37" fillId="0" borderId="0" xfId="0" applyFont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164" fontId="39" fillId="0" borderId="0" xfId="0" applyNumberFormat="1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left" vertical="center"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</cellXfs>
  <cellStyles count="40">
    <cellStyle name="Excel Built-in Normal" xfId="39"/>
    <cellStyle name="Normal 2" xfId="32"/>
    <cellStyle name="Normal_Kommersant_price_+Cоль_2009" xfId="33"/>
    <cellStyle name="Денежный 2" xfId="38"/>
    <cellStyle name="Обычный" xfId="0" builtinId="0"/>
    <cellStyle name="Обычный 2" xfId="1"/>
    <cellStyle name="Обычный 2 10" xfId="7"/>
    <cellStyle name="Обычный 2 2" xfId="5"/>
    <cellStyle name="Обычный 2 2 10" xfId="31"/>
    <cellStyle name="Обычный 2 2 2" xfId="12"/>
    <cellStyle name="Обычный 2 2 3" xfId="17"/>
    <cellStyle name="Обычный 2 2 4" xfId="19"/>
    <cellStyle name="Обычный 2 2 5" xfId="10"/>
    <cellStyle name="Обычный 2 2 6" xfId="23"/>
    <cellStyle name="Обычный 2 2 7" xfId="24"/>
    <cellStyle name="Обычный 2 2 8" xfId="25"/>
    <cellStyle name="Обычный 2 2 9" xfId="30"/>
    <cellStyle name="Обычный 2 3" xfId="9"/>
    <cellStyle name="Обычный 2 4" xfId="15"/>
    <cellStyle name="Обычный 2 5" xfId="14"/>
    <cellStyle name="Обычный 2 6" xfId="16"/>
    <cellStyle name="Обычный 2 7" xfId="8"/>
    <cellStyle name="Обычный 2 8" xfId="27"/>
    <cellStyle name="Обычный 2 9" xfId="11"/>
    <cellStyle name="Обычный 3" xfId="2"/>
    <cellStyle name="Обычный 4" xfId="6"/>
    <cellStyle name="Обычный 4 2" xfId="13"/>
    <cellStyle name="Обычный 4 3" xfId="18"/>
    <cellStyle name="Обычный 4 4" xfId="20"/>
    <cellStyle name="Обычный 4 5" xfId="21"/>
    <cellStyle name="Обычный 4 6" xfId="22"/>
    <cellStyle name="Обычный 4 7" xfId="26"/>
    <cellStyle name="Обычный 4 8" xfId="28"/>
    <cellStyle name="Обычный 4 9" xfId="29"/>
    <cellStyle name="Обычный 5" xfId="34"/>
    <cellStyle name="Обычный 6" xfId="36"/>
    <cellStyle name="Обычный 7" xfId="37"/>
    <cellStyle name="Финансовый 2" xfId="3"/>
    <cellStyle name="Финансовый 2 2" xfId="35"/>
    <cellStyle name="Финансовый 3" xfId="4"/>
  </cellStyles>
  <dxfs count="4">
    <dxf>
      <font>
        <color theme="9" tint="-0.24994659260841701"/>
      </font>
      <fill>
        <patternFill>
          <bgColor theme="9" tint="-0.24994659260841701"/>
        </patternFill>
      </fill>
    </dxf>
    <dxf>
      <font>
        <color rgb="FFFF6400"/>
      </font>
      <fill>
        <patternFill>
          <bgColor rgb="FFFF64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rgb="FFFF6400"/>
      </font>
      <fill>
        <patternFill>
          <bgColor rgb="FFFF64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6600"/>
      <rgbColor rgb="00BFBFBF"/>
      <rgbColor rgb="00BFBFBF"/>
      <rgbColor rgb="00FFFFFF"/>
      <rgbColor rgb="00CCCC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CCFF"/>
      <color rgb="FF9A0000"/>
      <color rgb="FFCCFFCC"/>
      <color rgb="FFFFCCFF"/>
      <color rgb="FFFFCC99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DE29F.023B98B0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DE29F.023B98B0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image001.jpg@01CDE29F.023B98B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25</xdr:row>
      <xdr:rowOff>13605</xdr:rowOff>
    </xdr:from>
    <xdr:to>
      <xdr:col>4</xdr:col>
      <xdr:colOff>514404</xdr:colOff>
      <xdr:row>50</xdr:row>
      <xdr:rowOff>40821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" y="4857748"/>
          <a:ext cx="5793976" cy="44495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33</xdr:row>
      <xdr:rowOff>1</xdr:rowOff>
    </xdr:from>
    <xdr:to>
      <xdr:col>4</xdr:col>
      <xdr:colOff>898071</xdr:colOff>
      <xdr:row>58</xdr:row>
      <xdr:rowOff>43455</xdr:rowOff>
    </xdr:to>
    <xdr:pic>
      <xdr:nvPicPr>
        <xdr:cNvPr id="3" name="Рисунок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6613072"/>
          <a:ext cx="5361214" cy="4506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204108</xdr:colOff>
      <xdr:row>20</xdr:row>
      <xdr:rowOff>68035</xdr:rowOff>
    </xdr:from>
    <xdr:to>
      <xdr:col>5</xdr:col>
      <xdr:colOff>36747</xdr:colOff>
      <xdr:row>52</xdr:row>
      <xdr:rowOff>40821</xdr:rowOff>
    </xdr:to>
    <xdr:pic>
      <xdr:nvPicPr>
        <xdr:cNvPr id="4" name="Рисунок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8" y="5742214"/>
          <a:ext cx="5833389" cy="563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22</xdr:row>
      <xdr:rowOff>40822</xdr:rowOff>
    </xdr:from>
    <xdr:to>
      <xdr:col>5</xdr:col>
      <xdr:colOff>768328</xdr:colOff>
      <xdr:row>52</xdr:row>
      <xdr:rowOff>122465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" y="5864679"/>
          <a:ext cx="6496935" cy="53884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4</xdr:col>
      <xdr:colOff>789214</xdr:colOff>
      <xdr:row>57</xdr:row>
      <xdr:rowOff>29847</xdr:rowOff>
    </xdr:to>
    <xdr:pic>
      <xdr:nvPicPr>
        <xdr:cNvPr id="2" name="Рисунок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1929"/>
          <a:ext cx="5810250" cy="4506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1551215</xdr:colOff>
      <xdr:row>33</xdr:row>
      <xdr:rowOff>40822</xdr:rowOff>
    </xdr:from>
    <xdr:to>
      <xdr:col>9</xdr:col>
      <xdr:colOff>503466</xdr:colOff>
      <xdr:row>55</xdr:row>
      <xdr:rowOff>80853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6953251"/>
          <a:ext cx="4789715" cy="39724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3"/>
  <sheetViews>
    <sheetView tabSelected="1" zoomScale="70" zoomScaleNormal="70" workbookViewId="0">
      <selection activeCell="A2" sqref="A2"/>
    </sheetView>
  </sheetViews>
  <sheetFormatPr defaultRowHeight="14.25"/>
  <cols>
    <col min="1" max="1" width="28" customWidth="1"/>
    <col min="2" max="2" width="14.625" bestFit="1" customWidth="1"/>
    <col min="3" max="3" width="19.75" customWidth="1"/>
    <col min="4" max="4" width="8.375" customWidth="1"/>
    <col min="5" max="5" width="21.25" customWidth="1"/>
    <col min="6" max="6" width="11.25" bestFit="1" customWidth="1"/>
    <col min="7" max="7" width="20.5" bestFit="1" customWidth="1"/>
    <col min="8" max="8" width="8.375" customWidth="1"/>
    <col min="9" max="9" width="15.25" bestFit="1" customWidth="1"/>
    <col min="10" max="10" width="11.875" bestFit="1" customWidth="1"/>
    <col min="11" max="11" width="11" bestFit="1" customWidth="1"/>
    <col min="12" max="12" width="11" customWidth="1"/>
    <col min="13" max="13" width="11.375" customWidth="1"/>
    <col min="14" max="14" width="8.875" customWidth="1"/>
    <col min="15" max="15" width="9" hidden="1" customWidth="1"/>
    <col min="16" max="16" width="15.75" customWidth="1"/>
    <col min="17" max="17" width="8.375" bestFit="1" customWidth="1"/>
    <col min="18" max="18" width="13.125" customWidth="1"/>
    <col min="19" max="19" width="9" customWidth="1"/>
  </cols>
  <sheetData>
    <row r="3" spans="1:18" s="96" customFormat="1" ht="20.25">
      <c r="A3" s="102" t="s">
        <v>64</v>
      </c>
      <c r="B3" s="102"/>
      <c r="C3" s="103"/>
    </row>
    <row r="4" spans="1:18" s="96" customFormat="1" ht="20.25">
      <c r="A4" s="102" t="s">
        <v>65</v>
      </c>
      <c r="B4" s="102"/>
      <c r="C4" s="103"/>
    </row>
    <row r="5" spans="1:18" s="96" customFormat="1" ht="20.25">
      <c r="A5" s="102"/>
      <c r="B5" s="102"/>
      <c r="C5" s="103"/>
    </row>
    <row r="6" spans="1:18" s="104" customFormat="1" ht="15.75">
      <c r="A6" s="97" t="s">
        <v>49</v>
      </c>
      <c r="B6" s="97"/>
    </row>
    <row r="7" spans="1:18" s="104" customFormat="1" ht="15.75">
      <c r="A7" s="98" t="s">
        <v>52</v>
      </c>
      <c r="B7" s="92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18" ht="15.75">
      <c r="A8" s="89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</row>
    <row r="9" spans="1:18" ht="45">
      <c r="A9" s="14" t="s">
        <v>1</v>
      </c>
      <c r="B9" s="14" t="s">
        <v>2</v>
      </c>
      <c r="C9" s="14" t="s">
        <v>3</v>
      </c>
      <c r="D9" s="33" t="s">
        <v>21</v>
      </c>
      <c r="E9" s="14" t="s">
        <v>4</v>
      </c>
      <c r="F9" s="14" t="s">
        <v>12</v>
      </c>
      <c r="G9" s="15" t="s">
        <v>13</v>
      </c>
      <c r="H9" s="58" t="s">
        <v>10</v>
      </c>
      <c r="I9" s="15" t="s">
        <v>5</v>
      </c>
      <c r="J9" s="55" t="s">
        <v>39</v>
      </c>
      <c r="K9" s="25" t="s">
        <v>57</v>
      </c>
      <c r="L9" s="90" t="s">
        <v>58</v>
      </c>
      <c r="M9" s="80" t="s">
        <v>45</v>
      </c>
      <c r="N9" s="26" t="s">
        <v>7</v>
      </c>
      <c r="O9" s="27" t="s">
        <v>7</v>
      </c>
      <c r="P9" s="15" t="s">
        <v>19</v>
      </c>
      <c r="Q9" s="18" t="s">
        <v>18</v>
      </c>
      <c r="R9" s="15" t="s">
        <v>9</v>
      </c>
    </row>
    <row r="10" spans="1:18" s="43" customFormat="1" ht="42.75" customHeight="1">
      <c r="A10" s="35" t="s">
        <v>20</v>
      </c>
      <c r="B10" s="36" t="s">
        <v>6</v>
      </c>
      <c r="C10" s="24" t="s">
        <v>46</v>
      </c>
      <c r="D10" s="34" t="s">
        <v>48</v>
      </c>
      <c r="E10" s="37" t="s">
        <v>44</v>
      </c>
      <c r="F10" s="24" t="s">
        <v>17</v>
      </c>
      <c r="G10" s="38">
        <v>300</v>
      </c>
      <c r="H10" s="59">
        <v>1000</v>
      </c>
      <c r="I10" s="38">
        <f>G10*H10</f>
        <v>300000</v>
      </c>
      <c r="J10" s="56">
        <v>1</v>
      </c>
      <c r="K10" s="28">
        <v>0.3</v>
      </c>
      <c r="L10" s="72">
        <v>0</v>
      </c>
      <c r="M10" s="81">
        <v>0</v>
      </c>
      <c r="N10" s="29">
        <v>0.3</v>
      </c>
      <c r="O10" s="30">
        <v>0</v>
      </c>
      <c r="P10" s="39">
        <f>(I10*J10)*(1+K10)*(1+K10)*(1-N10)*(1-O10)</f>
        <v>354900</v>
      </c>
      <c r="Q10" s="40">
        <f t="shared" ref="Q10" si="0">P10*1.18</f>
        <v>418782</v>
      </c>
      <c r="R10" s="41">
        <f>H10*1000</f>
        <v>1000000</v>
      </c>
    </row>
    <row r="11" spans="1:18" ht="15">
      <c r="A11" s="13" t="s">
        <v>16</v>
      </c>
      <c r="B11" s="11"/>
      <c r="C11" s="16"/>
      <c r="D11" s="16"/>
      <c r="E11" s="16"/>
      <c r="F11" s="17"/>
      <c r="G11" s="12"/>
      <c r="H11" s="43"/>
      <c r="I11" s="50">
        <f>SUM(I10:I10)</f>
        <v>300000</v>
      </c>
      <c r="J11" s="50"/>
      <c r="K11" s="50"/>
      <c r="L11" s="50"/>
      <c r="M11" s="50"/>
      <c r="N11" s="51"/>
      <c r="O11" s="52"/>
      <c r="P11" s="50">
        <f>SUM(P10:P10)</f>
        <v>354900</v>
      </c>
      <c r="Q11" s="50"/>
      <c r="R11" s="53">
        <f>SUM(R10:R10)</f>
        <v>1000000</v>
      </c>
    </row>
    <row r="12" spans="1:18" ht="15">
      <c r="A12" s="9" t="s">
        <v>14</v>
      </c>
      <c r="B12" s="10">
        <f>I11</f>
        <v>300000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"/>
      <c r="O12" s="2"/>
      <c r="P12" s="6"/>
      <c r="Q12" s="6"/>
      <c r="R12" s="5"/>
    </row>
    <row r="13" spans="1:18" ht="15">
      <c r="A13" s="9" t="s">
        <v>15</v>
      </c>
      <c r="B13" s="10">
        <f>P11</f>
        <v>354900</v>
      </c>
      <c r="C13" s="5" t="s">
        <v>11</v>
      </c>
      <c r="D13" s="5"/>
      <c r="E13" s="5" t="s">
        <v>11</v>
      </c>
      <c r="F13" s="5"/>
      <c r="G13" s="5"/>
      <c r="H13" s="5"/>
      <c r="I13" s="5"/>
      <c r="J13" s="5"/>
      <c r="K13" s="5"/>
      <c r="L13" s="5"/>
      <c r="M13" s="5"/>
      <c r="N13" s="2"/>
      <c r="O13" s="2"/>
      <c r="P13" s="2"/>
      <c r="Q13" s="2"/>
      <c r="R13" s="7"/>
    </row>
    <row r="14" spans="1:18" ht="15">
      <c r="A14" s="9" t="s">
        <v>8</v>
      </c>
      <c r="B14" s="10">
        <f>SUM(B13:B13)</f>
        <v>354900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">
      <c r="A15" s="9" t="s">
        <v>0</v>
      </c>
      <c r="B15" s="10">
        <f>B14*0.18</f>
        <v>63882</v>
      </c>
      <c r="C15" s="2"/>
      <c r="D15" s="2"/>
      <c r="E15" s="19"/>
      <c r="F15" s="20"/>
      <c r="G15" s="2"/>
      <c r="H15" s="19"/>
      <c r="I15" s="21"/>
      <c r="J15" s="21"/>
      <c r="K15" s="21"/>
      <c r="L15" s="21"/>
      <c r="M15" s="21"/>
      <c r="N15" s="2"/>
      <c r="O15" s="2"/>
      <c r="P15" s="2"/>
      <c r="Q15" s="2"/>
      <c r="R15" s="2"/>
    </row>
    <row r="16" spans="1:18" ht="15.75">
      <c r="A16" s="31" t="s">
        <v>33</v>
      </c>
      <c r="B16" s="32">
        <f>SUM(B14:B15)</f>
        <v>418782</v>
      </c>
      <c r="C16" s="2"/>
      <c r="D16" s="2"/>
      <c r="E16" s="19"/>
      <c r="F16" s="21"/>
      <c r="G16" s="2"/>
      <c r="H16" s="19"/>
      <c r="I16" s="21"/>
      <c r="J16" s="21"/>
      <c r="K16" s="21"/>
      <c r="L16" s="21"/>
      <c r="M16" s="21"/>
      <c r="N16" s="2"/>
      <c r="O16" s="2"/>
      <c r="P16" s="2"/>
      <c r="Q16" s="2"/>
      <c r="R16" s="2"/>
    </row>
    <row r="17" spans="1:18" ht="15.75">
      <c r="A17" s="86"/>
      <c r="B17" s="87"/>
      <c r="C17" s="2"/>
      <c r="D17" s="2"/>
      <c r="E17" s="19"/>
      <c r="F17" s="21"/>
      <c r="G17" s="2"/>
      <c r="H17" s="19"/>
      <c r="I17" s="21"/>
      <c r="J17" s="21"/>
      <c r="K17" s="21"/>
      <c r="L17" s="21"/>
      <c r="M17" s="21"/>
      <c r="N17" s="2"/>
      <c r="O17" s="2"/>
      <c r="P17" s="2"/>
      <c r="Q17" s="2"/>
      <c r="R17" s="2"/>
    </row>
    <row r="18" spans="1:18" ht="15">
      <c r="A18" s="44" t="s">
        <v>30</v>
      </c>
      <c r="B18" s="45"/>
      <c r="C18" s="45"/>
      <c r="D18" s="45"/>
      <c r="E18" s="45"/>
      <c r="F18" s="47"/>
      <c r="G18" s="46"/>
      <c r="H18" s="46"/>
    </row>
    <row r="19" spans="1:18" ht="15">
      <c r="A19" s="44" t="s">
        <v>53</v>
      </c>
      <c r="B19" s="45"/>
      <c r="C19" s="45"/>
      <c r="D19" s="45"/>
      <c r="E19" s="45"/>
      <c r="F19" s="47"/>
      <c r="G19" s="46"/>
      <c r="H19" s="46"/>
    </row>
    <row r="20" spans="1:18" ht="15">
      <c r="A20" s="44" t="s">
        <v>54</v>
      </c>
    </row>
    <row r="21" spans="1:18" ht="15">
      <c r="A21" s="44" t="s">
        <v>59</v>
      </c>
    </row>
    <row r="22" spans="1:18" ht="17.25" customHeight="1">
      <c r="A22" s="44" t="s">
        <v>55</v>
      </c>
    </row>
    <row r="23" spans="1:18" ht="15">
      <c r="A23" s="44" t="s">
        <v>56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Q35"/>
  <sheetViews>
    <sheetView zoomScale="70" zoomScaleNormal="70" workbookViewId="0">
      <selection activeCell="A2" sqref="A2:XFD3"/>
    </sheetView>
  </sheetViews>
  <sheetFormatPr defaultRowHeight="14.25"/>
  <cols>
    <col min="1" max="1" width="28" customWidth="1"/>
    <col min="2" max="2" width="14.625" bestFit="1" customWidth="1"/>
    <col min="3" max="3" width="8.875" customWidth="1"/>
    <col min="4" max="4" width="8.375" customWidth="1"/>
    <col min="5" max="5" width="21.25" customWidth="1"/>
    <col min="6" max="6" width="11.25" bestFit="1" customWidth="1"/>
    <col min="7" max="7" width="20.5" bestFit="1" customWidth="1"/>
    <col min="8" max="8" width="8.375" customWidth="1"/>
    <col min="9" max="9" width="15.25" bestFit="1" customWidth="1"/>
    <col min="10" max="10" width="11.875" bestFit="1" customWidth="1"/>
    <col min="11" max="11" width="11" bestFit="1" customWidth="1"/>
    <col min="12" max="12" width="11.375" customWidth="1"/>
    <col min="13" max="13" width="8.875" customWidth="1"/>
    <col min="14" max="14" width="9" hidden="1" customWidth="1"/>
    <col min="15" max="15" width="15.75" customWidth="1"/>
    <col min="16" max="16" width="8.375" bestFit="1" customWidth="1"/>
    <col min="17" max="17" width="13.125" customWidth="1"/>
    <col min="18" max="18" width="9" customWidth="1"/>
  </cols>
  <sheetData>
    <row r="2" spans="1:17" s="96" customFormat="1" ht="20.25">
      <c r="A2" s="102" t="s">
        <v>62</v>
      </c>
      <c r="B2" s="102"/>
      <c r="C2" s="103"/>
    </row>
    <row r="3" spans="1:17" s="96" customFormat="1" ht="20.25">
      <c r="A3" s="102" t="s">
        <v>61</v>
      </c>
      <c r="B3" s="102"/>
      <c r="C3" s="103"/>
    </row>
    <row r="5" spans="1:17" ht="15.75">
      <c r="A5" s="97" t="s">
        <v>50</v>
      </c>
      <c r="B5" s="97"/>
    </row>
    <row r="6" spans="1:17" ht="24" customHeight="1">
      <c r="A6" s="98" t="s">
        <v>52</v>
      </c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</row>
    <row r="7" spans="1:17" ht="30">
      <c r="A7" s="14" t="s">
        <v>1</v>
      </c>
      <c r="B7" s="14" t="s">
        <v>2</v>
      </c>
      <c r="C7" s="14" t="s">
        <v>3</v>
      </c>
      <c r="D7" s="33" t="s">
        <v>21</v>
      </c>
      <c r="E7" s="14" t="s">
        <v>4</v>
      </c>
      <c r="F7" s="14" t="s">
        <v>12</v>
      </c>
      <c r="G7" s="15" t="s">
        <v>13</v>
      </c>
      <c r="H7" s="58" t="s">
        <v>10</v>
      </c>
      <c r="I7" s="15" t="s">
        <v>5</v>
      </c>
      <c r="J7" s="55" t="s">
        <v>39</v>
      </c>
      <c r="K7" s="25" t="s">
        <v>28</v>
      </c>
      <c r="L7" s="80" t="s">
        <v>45</v>
      </c>
      <c r="M7" s="26" t="s">
        <v>7</v>
      </c>
      <c r="N7" s="27" t="s">
        <v>7</v>
      </c>
      <c r="O7" s="15" t="s">
        <v>19</v>
      </c>
      <c r="P7" s="18" t="s">
        <v>18</v>
      </c>
      <c r="Q7" s="15" t="s">
        <v>9</v>
      </c>
    </row>
    <row r="8" spans="1:17" s="43" customFormat="1" ht="50.25" customHeight="1">
      <c r="A8" s="35" t="s">
        <v>20</v>
      </c>
      <c r="B8" s="36" t="s">
        <v>6</v>
      </c>
      <c r="C8" s="24" t="s">
        <v>29</v>
      </c>
      <c r="D8" s="34" t="s">
        <v>48</v>
      </c>
      <c r="E8" s="37" t="s">
        <v>63</v>
      </c>
      <c r="F8" s="24" t="s">
        <v>17</v>
      </c>
      <c r="G8" s="38">
        <v>200</v>
      </c>
      <c r="H8" s="59">
        <v>1200</v>
      </c>
      <c r="I8" s="38">
        <f>G8*H8</f>
        <v>240000</v>
      </c>
      <c r="J8" s="56">
        <v>1</v>
      </c>
      <c r="K8" s="28">
        <v>0</v>
      </c>
      <c r="L8" s="81">
        <v>0</v>
      </c>
      <c r="M8" s="29">
        <v>0.25</v>
      </c>
      <c r="N8" s="30">
        <v>0</v>
      </c>
      <c r="O8" s="39">
        <f>(I8*J8)*(1+K8)*(1+K8)*(1-M8)*(1-N8)</f>
        <v>180000</v>
      </c>
      <c r="P8" s="40">
        <f t="shared" ref="P8" si="0">O8*1.18</f>
        <v>212400</v>
      </c>
      <c r="Q8" s="41">
        <f>H8*1000</f>
        <v>1200000</v>
      </c>
    </row>
    <row r="9" spans="1:17" ht="15">
      <c r="A9" s="13" t="s">
        <v>16</v>
      </c>
      <c r="B9" s="11"/>
      <c r="C9" s="16"/>
      <c r="D9" s="16"/>
      <c r="E9" s="16"/>
      <c r="F9" s="17"/>
      <c r="G9" s="12"/>
      <c r="H9" s="43"/>
      <c r="I9" s="50">
        <f>SUM(I8:I8)</f>
        <v>240000</v>
      </c>
      <c r="J9" s="50"/>
      <c r="K9" s="50"/>
      <c r="L9" s="50"/>
      <c r="M9" s="51"/>
      <c r="N9" s="52"/>
      <c r="O9" s="50">
        <f>SUM(O8:O8)</f>
        <v>180000</v>
      </c>
      <c r="P9" s="50"/>
      <c r="Q9" s="53">
        <f>SUM(Q8:Q8)</f>
        <v>1200000</v>
      </c>
    </row>
    <row r="10" spans="1:17" ht="15">
      <c r="A10" s="9" t="s">
        <v>14</v>
      </c>
      <c r="B10" s="10">
        <f>I9</f>
        <v>240000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  <c r="O10" s="6"/>
      <c r="P10" s="6"/>
      <c r="Q10" s="5"/>
    </row>
    <row r="11" spans="1:17" ht="15">
      <c r="A11" s="9" t="s">
        <v>15</v>
      </c>
      <c r="B11" s="10">
        <f>O9</f>
        <v>180000</v>
      </c>
      <c r="C11" s="5" t="s">
        <v>11</v>
      </c>
      <c r="D11" s="5"/>
      <c r="E11" s="5" t="s">
        <v>11</v>
      </c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7"/>
    </row>
    <row r="12" spans="1:17" ht="15">
      <c r="A12" s="9" t="s">
        <v>8</v>
      </c>
      <c r="B12" s="10">
        <f>SUM(B11:B11)</f>
        <v>180000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>
      <c r="A13" s="9" t="s">
        <v>0</v>
      </c>
      <c r="B13" s="10">
        <f>B12*0.18</f>
        <v>32400</v>
      </c>
      <c r="C13" s="2"/>
      <c r="D13" s="2"/>
      <c r="E13" s="19"/>
      <c r="F13" s="20"/>
      <c r="G13" s="2"/>
      <c r="H13" s="19"/>
      <c r="I13" s="21"/>
      <c r="J13" s="21"/>
      <c r="K13" s="21"/>
      <c r="L13" s="21"/>
      <c r="M13" s="2"/>
      <c r="N13" s="2"/>
      <c r="O13" s="2"/>
      <c r="P13" s="2"/>
      <c r="Q13" s="2"/>
    </row>
    <row r="14" spans="1:17" ht="15.75">
      <c r="A14" s="31" t="s">
        <v>33</v>
      </c>
      <c r="B14" s="32">
        <f>SUM(B12:B13)</f>
        <v>212400</v>
      </c>
      <c r="C14" s="2"/>
      <c r="D14" s="2"/>
      <c r="E14" s="19"/>
      <c r="F14" s="21"/>
      <c r="G14" s="2"/>
      <c r="H14" s="19"/>
      <c r="I14" s="21"/>
      <c r="J14" s="21"/>
      <c r="K14" s="21"/>
      <c r="L14" s="21"/>
      <c r="M14" s="2"/>
      <c r="N14" s="2"/>
      <c r="O14" s="2"/>
      <c r="P14" s="2"/>
      <c r="Q14" s="2"/>
    </row>
    <row r="15" spans="1:17" ht="15.75">
      <c r="A15" s="86"/>
      <c r="B15" s="87"/>
      <c r="C15" s="2"/>
      <c r="D15" s="2"/>
      <c r="E15" s="19"/>
      <c r="F15" s="21"/>
      <c r="G15" s="2"/>
      <c r="H15" s="19"/>
      <c r="I15" s="21"/>
      <c r="J15" s="21"/>
      <c r="K15" s="21"/>
      <c r="L15" s="21"/>
      <c r="M15" s="2"/>
      <c r="N15" s="2"/>
      <c r="O15" s="2"/>
      <c r="P15" s="2"/>
      <c r="Q15" s="2"/>
    </row>
    <row r="16" spans="1:17" ht="15.75">
      <c r="A16" s="99" t="s">
        <v>51</v>
      </c>
      <c r="B16" s="100"/>
      <c r="C16" s="2"/>
      <c r="D16" s="2"/>
      <c r="E16" s="19"/>
      <c r="F16" s="21"/>
      <c r="G16" s="2"/>
      <c r="H16" s="19"/>
      <c r="I16" s="21"/>
      <c r="J16" s="21"/>
      <c r="K16" s="21"/>
      <c r="L16" s="21"/>
      <c r="M16" s="2"/>
      <c r="N16" s="2"/>
      <c r="O16" s="2"/>
      <c r="P16" s="2"/>
      <c r="Q16" s="2"/>
    </row>
    <row r="17" spans="1:17" ht="15.75">
      <c r="A17" s="99" t="s">
        <v>52</v>
      </c>
      <c r="B17" s="101"/>
      <c r="C17" s="2"/>
      <c r="D17" s="2"/>
      <c r="E17" s="19"/>
      <c r="F17" s="21"/>
      <c r="G17" s="2"/>
      <c r="H17" s="19"/>
      <c r="I17" s="21"/>
      <c r="J17" s="21"/>
      <c r="K17" s="21"/>
      <c r="L17" s="21"/>
      <c r="M17" s="2"/>
      <c r="N17" s="2"/>
      <c r="O17" s="2"/>
      <c r="P17" s="2"/>
      <c r="Q17" s="2"/>
    </row>
    <row r="18" spans="1:17" ht="30">
      <c r="A18" s="14" t="s">
        <v>1</v>
      </c>
      <c r="B18" s="14" t="s">
        <v>2</v>
      </c>
      <c r="C18" s="14" t="s">
        <v>3</v>
      </c>
      <c r="D18" s="33" t="s">
        <v>21</v>
      </c>
      <c r="E18" s="14" t="s">
        <v>4</v>
      </c>
      <c r="F18" s="14" t="s">
        <v>12</v>
      </c>
      <c r="G18" s="15" t="s">
        <v>13</v>
      </c>
      <c r="H18" s="58" t="s">
        <v>10</v>
      </c>
      <c r="I18" s="15" t="s">
        <v>5</v>
      </c>
      <c r="J18" s="55" t="s">
        <v>39</v>
      </c>
      <c r="K18" s="25" t="s">
        <v>28</v>
      </c>
      <c r="L18" s="80" t="s">
        <v>45</v>
      </c>
      <c r="M18" s="26" t="s">
        <v>7</v>
      </c>
      <c r="N18" s="27" t="s">
        <v>7</v>
      </c>
      <c r="O18" s="15" t="s">
        <v>19</v>
      </c>
      <c r="P18" s="18" t="s">
        <v>18</v>
      </c>
      <c r="Q18" s="15" t="s">
        <v>9</v>
      </c>
    </row>
    <row r="19" spans="1:17" s="43" customFormat="1" ht="50.25" customHeight="1">
      <c r="A19" s="35" t="s">
        <v>20</v>
      </c>
      <c r="B19" s="36" t="s">
        <v>6</v>
      </c>
      <c r="C19" s="24" t="s">
        <v>29</v>
      </c>
      <c r="D19" s="34" t="s">
        <v>48</v>
      </c>
      <c r="E19" s="37" t="s">
        <v>63</v>
      </c>
      <c r="F19" s="24" t="s">
        <v>17</v>
      </c>
      <c r="G19" s="38">
        <v>200</v>
      </c>
      <c r="H19" s="59">
        <v>1500</v>
      </c>
      <c r="I19" s="38">
        <f>G19*H19</f>
        <v>300000</v>
      </c>
      <c r="J19" s="56">
        <v>1.25</v>
      </c>
      <c r="K19" s="28">
        <v>0</v>
      </c>
      <c r="L19" s="81">
        <v>0</v>
      </c>
      <c r="M19" s="29">
        <v>0.3</v>
      </c>
      <c r="N19" s="30">
        <v>0</v>
      </c>
      <c r="O19" s="39">
        <f>(I19*J19)*(1+K19)*(1+K19)*(1-M19)*(1-N19)</f>
        <v>262500</v>
      </c>
      <c r="P19" s="40">
        <f t="shared" ref="P19" si="1">O19*1.18</f>
        <v>309750</v>
      </c>
      <c r="Q19" s="41">
        <f>H19*1000</f>
        <v>1500000</v>
      </c>
    </row>
    <row r="20" spans="1:17" ht="15">
      <c r="A20" s="13" t="s">
        <v>16</v>
      </c>
      <c r="B20" s="11"/>
      <c r="C20" s="16"/>
      <c r="D20" s="16"/>
      <c r="E20" s="16"/>
      <c r="F20" s="17"/>
      <c r="G20" s="12"/>
      <c r="H20" s="43"/>
      <c r="I20" s="50">
        <f>SUM(I19:I19)</f>
        <v>300000</v>
      </c>
      <c r="J20" s="50"/>
      <c r="K20" s="50"/>
      <c r="L20" s="50"/>
      <c r="M20" s="51"/>
      <c r="N20" s="52"/>
      <c r="O20" s="50">
        <f>SUM(O19:O19)</f>
        <v>262500</v>
      </c>
      <c r="P20" s="50"/>
      <c r="Q20" s="53">
        <f>SUM(Q19:Q19)</f>
        <v>1500000</v>
      </c>
    </row>
    <row r="21" spans="1:17" ht="15">
      <c r="A21" s="9" t="s">
        <v>14</v>
      </c>
      <c r="B21" s="10">
        <f>I20</f>
        <v>300000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2"/>
      <c r="N21" s="2"/>
      <c r="O21" s="6"/>
      <c r="P21" s="6"/>
      <c r="Q21" s="5"/>
    </row>
    <row r="22" spans="1:17" ht="15">
      <c r="A22" s="9" t="s">
        <v>15</v>
      </c>
      <c r="B22" s="10">
        <f>O20</f>
        <v>262500</v>
      </c>
      <c r="C22" s="5" t="s">
        <v>11</v>
      </c>
      <c r="D22" s="5"/>
      <c r="E22" s="5" t="s">
        <v>11</v>
      </c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  <c r="Q22" s="7"/>
    </row>
    <row r="23" spans="1:17" ht="15">
      <c r="A23" s="9" t="s">
        <v>8</v>
      </c>
      <c r="B23" s="10">
        <f>SUM(B22:B22)</f>
        <v>262500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">
      <c r="A24" s="9" t="s">
        <v>0</v>
      </c>
      <c r="B24" s="10">
        <f>B23*0.18</f>
        <v>47250</v>
      </c>
      <c r="C24" s="2"/>
      <c r="D24" s="2"/>
      <c r="E24" s="19"/>
      <c r="F24" s="20"/>
      <c r="G24" s="2"/>
      <c r="H24" s="19"/>
      <c r="I24" s="21"/>
      <c r="J24" s="21"/>
      <c r="K24" s="21"/>
      <c r="L24" s="21"/>
      <c r="M24" s="2"/>
      <c r="N24" s="2"/>
      <c r="O24" s="2"/>
      <c r="P24" s="2"/>
      <c r="Q24" s="2"/>
    </row>
    <row r="25" spans="1:17" ht="15.75">
      <c r="A25" s="31" t="s">
        <v>33</v>
      </c>
      <c r="B25" s="32">
        <f>SUM(B23:B24)</f>
        <v>309750</v>
      </c>
      <c r="C25" s="2"/>
      <c r="D25" s="2"/>
      <c r="E25" s="19"/>
      <c r="F25" s="21"/>
      <c r="G25" s="2"/>
      <c r="H25" s="19"/>
      <c r="I25" s="21"/>
      <c r="J25" s="21"/>
      <c r="K25" s="21"/>
      <c r="L25" s="21"/>
      <c r="M25" s="2"/>
      <c r="N25" s="2"/>
      <c r="O25" s="2"/>
      <c r="P25" s="2"/>
      <c r="Q25" s="2"/>
    </row>
    <row r="26" spans="1:17" ht="15.75">
      <c r="A26" s="86"/>
      <c r="B26" s="87"/>
      <c r="C26" s="2"/>
      <c r="D26" s="2"/>
      <c r="E26" s="19"/>
      <c r="F26" s="21"/>
      <c r="G26" s="2"/>
      <c r="H26" s="19"/>
      <c r="I26" s="21"/>
      <c r="J26" s="21"/>
      <c r="K26" s="21"/>
      <c r="L26" s="21"/>
      <c r="M26" s="2"/>
      <c r="N26" s="2"/>
      <c r="O26" s="2"/>
      <c r="P26" s="2"/>
      <c r="Q26" s="2"/>
    </row>
    <row r="27" spans="1:17" ht="15">
      <c r="A27" s="44" t="s">
        <v>30</v>
      </c>
      <c r="B27" s="45"/>
      <c r="C27" s="45"/>
      <c r="D27" s="45"/>
      <c r="E27" s="45"/>
      <c r="F27" s="47"/>
      <c r="G27" s="46"/>
      <c r="H27" s="46"/>
    </row>
    <row r="28" spans="1:17" ht="15">
      <c r="A28" s="44" t="s">
        <v>53</v>
      </c>
      <c r="B28" s="45"/>
      <c r="C28" s="45"/>
      <c r="D28" s="45"/>
      <c r="E28" s="45"/>
      <c r="F28" s="47"/>
      <c r="G28" s="46"/>
      <c r="H28" s="46"/>
    </row>
    <row r="29" spans="1:17" ht="15">
      <c r="A29" s="44" t="s">
        <v>54</v>
      </c>
    </row>
    <row r="30" spans="1:17" ht="15">
      <c r="A30" s="44" t="s">
        <v>59</v>
      </c>
    </row>
    <row r="31" spans="1:17" ht="17.25" customHeight="1">
      <c r="A31" s="44" t="s">
        <v>55</v>
      </c>
    </row>
    <row r="32" spans="1:17" ht="15">
      <c r="A32" s="44" t="s">
        <v>56</v>
      </c>
    </row>
    <row r="33" spans="1:17" ht="15" customHeight="1">
      <c r="A33" s="4"/>
      <c r="B33" s="2"/>
      <c r="C33" s="2"/>
      <c r="D33" s="2"/>
      <c r="E33" s="2"/>
      <c r="F33" s="2"/>
      <c r="G33" s="2"/>
      <c r="H33" s="2"/>
      <c r="I33" s="54"/>
      <c r="J33" s="2"/>
      <c r="K33" s="2"/>
      <c r="L33" s="2"/>
      <c r="M33" s="2"/>
      <c r="N33" s="2"/>
      <c r="O33" s="2"/>
      <c r="P33" s="2"/>
      <c r="Q33" s="2"/>
    </row>
    <row r="35" spans="1:17" ht="17.2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U18"/>
  <sheetViews>
    <sheetView zoomScale="70" zoomScaleNormal="70" workbookViewId="0">
      <selection activeCell="A7" sqref="A7:XFD14"/>
    </sheetView>
  </sheetViews>
  <sheetFormatPr defaultRowHeight="14.25"/>
  <cols>
    <col min="1" max="1" width="30.375" customWidth="1"/>
    <col min="2" max="2" width="14.625" bestFit="1" customWidth="1"/>
    <col min="3" max="3" width="7.25" bestFit="1" customWidth="1"/>
    <col min="4" max="4" width="7.125" bestFit="1" customWidth="1"/>
    <col min="5" max="5" width="20.625" bestFit="1" customWidth="1"/>
    <col min="6" max="6" width="11.25" bestFit="1" customWidth="1"/>
    <col min="7" max="7" width="14.625" bestFit="1" customWidth="1"/>
    <col min="8" max="8" width="7.25" bestFit="1" customWidth="1"/>
    <col min="9" max="9" width="15.25" bestFit="1" customWidth="1"/>
    <col min="10" max="10" width="11.875" bestFit="1" customWidth="1"/>
    <col min="11" max="11" width="11" bestFit="1" customWidth="1"/>
    <col min="12" max="13" width="8.5" bestFit="1" customWidth="1"/>
    <col min="14" max="14" width="10.25" bestFit="1" customWidth="1"/>
    <col min="15" max="15" width="8.375" bestFit="1" customWidth="1"/>
    <col min="16" max="16" width="8.125" bestFit="1" customWidth="1"/>
    <col min="17" max="17" width="7.875" bestFit="1" customWidth="1"/>
    <col min="18" max="18" width="8.125" bestFit="1" customWidth="1"/>
    <col min="19" max="19" width="13.75" bestFit="1" customWidth="1"/>
    <col min="20" max="21" width="7.875" bestFit="1" customWidth="1"/>
  </cols>
  <sheetData>
    <row r="1" spans="1:21" ht="15">
      <c r="A1" s="1" t="s">
        <v>26</v>
      </c>
      <c r="B1" s="1"/>
      <c r="C1" s="1"/>
      <c r="D1" s="1"/>
      <c r="E1" s="1"/>
      <c r="F1" s="1"/>
      <c r="G1" s="1"/>
      <c r="H1" s="1"/>
      <c r="I1" s="1"/>
      <c r="J1" s="48"/>
      <c r="L1" s="1"/>
      <c r="M1" s="1"/>
      <c r="N1" s="1"/>
      <c r="O1" s="3"/>
      <c r="P1" s="1"/>
    </row>
    <row r="2" spans="1:21" ht="15">
      <c r="A2" s="1" t="s">
        <v>25</v>
      </c>
      <c r="B2" s="1"/>
      <c r="C2" s="1"/>
      <c r="D2" s="1"/>
      <c r="E2" s="1"/>
      <c r="F2" s="1"/>
      <c r="G2" s="1"/>
      <c r="H2" s="1"/>
      <c r="I2" s="1"/>
      <c r="J2" s="48"/>
      <c r="L2" s="1"/>
      <c r="M2" s="1"/>
      <c r="N2" s="1"/>
      <c r="O2" s="3"/>
      <c r="P2" s="1"/>
    </row>
    <row r="3" spans="1:21" ht="1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1"/>
    </row>
    <row r="4" spans="1:21" ht="15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1"/>
    </row>
    <row r="5" spans="1:21" ht="15">
      <c r="A5" s="8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1"/>
    </row>
    <row r="6" spans="1:21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1"/>
    </row>
    <row r="7" spans="1:21" ht="67.5" customHeight="1">
      <c r="A7" s="14" t="s">
        <v>1</v>
      </c>
      <c r="B7" s="14" t="s">
        <v>2</v>
      </c>
      <c r="C7" s="14" t="s">
        <v>3</v>
      </c>
      <c r="D7" s="33" t="s">
        <v>21</v>
      </c>
      <c r="E7" s="14" t="s">
        <v>4</v>
      </c>
      <c r="F7" s="14" t="s">
        <v>12</v>
      </c>
      <c r="G7" s="15" t="s">
        <v>13</v>
      </c>
      <c r="H7" s="58" t="s">
        <v>10</v>
      </c>
      <c r="I7" s="15" t="s">
        <v>5</v>
      </c>
      <c r="J7" s="55" t="s">
        <v>39</v>
      </c>
      <c r="K7" s="25" t="s">
        <v>28</v>
      </c>
      <c r="L7" s="26" t="s">
        <v>7</v>
      </c>
      <c r="M7" s="27" t="s">
        <v>7</v>
      </c>
      <c r="N7" s="15" t="s">
        <v>19</v>
      </c>
      <c r="O7" s="18" t="s">
        <v>18</v>
      </c>
      <c r="P7" s="15" t="s">
        <v>9</v>
      </c>
      <c r="Q7" s="23" t="s">
        <v>34</v>
      </c>
      <c r="R7" s="23" t="s">
        <v>35</v>
      </c>
      <c r="S7" s="60" t="s">
        <v>36</v>
      </c>
      <c r="T7" s="23" t="s">
        <v>37</v>
      </c>
      <c r="U7" s="23" t="s">
        <v>38</v>
      </c>
    </row>
    <row r="8" spans="1:21" s="43" customFormat="1" ht="53.25" customHeight="1">
      <c r="A8" s="35" t="s">
        <v>20</v>
      </c>
      <c r="B8" s="36" t="s">
        <v>6</v>
      </c>
      <c r="C8" s="24" t="s">
        <v>29</v>
      </c>
      <c r="D8" s="34" t="s">
        <v>22</v>
      </c>
      <c r="E8" s="37" t="s">
        <v>32</v>
      </c>
      <c r="F8" s="24" t="s">
        <v>17</v>
      </c>
      <c r="G8" s="38">
        <v>200</v>
      </c>
      <c r="H8" s="59">
        <v>1000</v>
      </c>
      <c r="I8" s="38">
        <f>G8*H8</f>
        <v>200000</v>
      </c>
      <c r="J8" s="56">
        <v>1.25</v>
      </c>
      <c r="K8" s="28">
        <v>0.2</v>
      </c>
      <c r="L8" s="29">
        <v>0.5</v>
      </c>
      <c r="M8" s="30">
        <v>0</v>
      </c>
      <c r="N8" s="39">
        <f>(I8*J8)*(1+K8)*(1-L8)*(1-M8)</f>
        <v>150000</v>
      </c>
      <c r="O8" s="40">
        <f t="shared" ref="O8" si="0">N8*1.18</f>
        <v>177000</v>
      </c>
      <c r="P8" s="41">
        <f>H8*1000</f>
        <v>1000000</v>
      </c>
      <c r="Q8" s="49"/>
      <c r="R8" s="49"/>
      <c r="S8" s="57">
        <v>1000000</v>
      </c>
      <c r="T8" s="42"/>
      <c r="U8" s="42"/>
    </row>
    <row r="9" spans="1:21" ht="15" customHeight="1">
      <c r="A9" s="13" t="s">
        <v>16</v>
      </c>
      <c r="B9" s="11"/>
      <c r="C9" s="16"/>
      <c r="D9" s="16"/>
      <c r="E9" s="16"/>
      <c r="F9" s="17"/>
      <c r="G9" s="12"/>
      <c r="H9" s="43"/>
      <c r="I9" s="50">
        <f>SUM(I8:I8)</f>
        <v>200000</v>
      </c>
      <c r="J9" s="50"/>
      <c r="K9" s="50"/>
      <c r="L9" s="51"/>
      <c r="M9" s="52"/>
      <c r="N9" s="50">
        <f>SUM(N8:N8)</f>
        <v>150000</v>
      </c>
      <c r="O9" s="50"/>
      <c r="P9" s="53">
        <f>SUM(P8:P8)</f>
        <v>1000000</v>
      </c>
      <c r="Q9" s="22"/>
    </row>
    <row r="10" spans="1:21" ht="15" customHeight="1">
      <c r="A10" s="9" t="s">
        <v>14</v>
      </c>
      <c r="B10" s="10">
        <f>I9</f>
        <v>200000</v>
      </c>
      <c r="C10" s="5"/>
      <c r="D10" s="5"/>
      <c r="E10" s="5"/>
      <c r="F10" s="5"/>
      <c r="G10" s="5"/>
      <c r="H10" s="5"/>
      <c r="I10" s="5"/>
      <c r="J10" s="5"/>
      <c r="K10" s="5"/>
      <c r="L10" s="2"/>
      <c r="M10" s="2"/>
      <c r="N10" s="6"/>
      <c r="O10" s="6"/>
      <c r="P10" s="5"/>
      <c r="Q10" s="1"/>
    </row>
    <row r="11" spans="1:21" ht="15" customHeight="1">
      <c r="A11" s="9" t="s">
        <v>15</v>
      </c>
      <c r="B11" s="10">
        <f>N9</f>
        <v>150000</v>
      </c>
      <c r="C11" s="5" t="s">
        <v>11</v>
      </c>
      <c r="D11" s="5"/>
      <c r="E11" s="5" t="s">
        <v>11</v>
      </c>
      <c r="F11" s="5"/>
      <c r="G11" s="5"/>
      <c r="H11" s="5"/>
      <c r="I11" s="5"/>
      <c r="J11" s="5"/>
      <c r="K11" s="5"/>
      <c r="L11" s="2"/>
      <c r="M11" s="2"/>
      <c r="N11" s="2"/>
      <c r="O11" s="2"/>
      <c r="P11" s="7"/>
      <c r="Q11" s="1"/>
    </row>
    <row r="12" spans="1:21" ht="15" customHeight="1">
      <c r="A12" s="9" t="s">
        <v>8</v>
      </c>
      <c r="B12" s="10">
        <f>SUM(B11:B11)</f>
        <v>150000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"/>
    </row>
    <row r="13" spans="1:21" ht="15" customHeight="1">
      <c r="A13" s="9" t="s">
        <v>0</v>
      </c>
      <c r="B13" s="10">
        <f>B12*0.18</f>
        <v>27000</v>
      </c>
      <c r="C13" s="2"/>
      <c r="D13" s="2"/>
      <c r="E13" s="19"/>
      <c r="F13" s="20"/>
      <c r="G13" s="2"/>
      <c r="H13" s="19"/>
      <c r="I13" s="21"/>
      <c r="J13" s="21"/>
      <c r="K13" s="21"/>
      <c r="L13" s="2"/>
      <c r="M13" s="2"/>
      <c r="N13" s="2"/>
      <c r="O13" s="2"/>
      <c r="P13" s="2"/>
      <c r="Q13" s="1"/>
    </row>
    <row r="14" spans="1:21" ht="23.25" customHeight="1">
      <c r="A14" s="31" t="s">
        <v>33</v>
      </c>
      <c r="B14" s="32">
        <f>SUM(B12:B13)</f>
        <v>177000</v>
      </c>
      <c r="C14" s="2"/>
      <c r="D14" s="2"/>
      <c r="E14" s="19"/>
      <c r="F14" s="21"/>
      <c r="G14" s="2"/>
      <c r="H14" s="19"/>
      <c r="I14" s="21"/>
      <c r="J14" s="21"/>
      <c r="K14" s="21"/>
      <c r="L14" s="2"/>
      <c r="M14" s="2"/>
      <c r="N14" s="2"/>
      <c r="O14" s="2"/>
      <c r="P14" s="2"/>
      <c r="Q14" s="1"/>
    </row>
    <row r="15" spans="1:21" ht="15" customHeight="1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7" spans="1:8" ht="15">
      <c r="A17" s="44" t="s">
        <v>30</v>
      </c>
      <c r="B17" s="45"/>
      <c r="C17" s="45"/>
      <c r="D17" s="45"/>
      <c r="E17" s="45"/>
      <c r="F17" s="47"/>
      <c r="G17" s="46"/>
      <c r="H17" s="46"/>
    </row>
    <row r="18" spans="1:8" ht="15">
      <c r="A18" s="44" t="s">
        <v>31</v>
      </c>
      <c r="B18" s="45"/>
      <c r="C18" s="45"/>
      <c r="D18" s="45"/>
      <c r="E18" s="45"/>
      <c r="F18" s="47"/>
      <c r="G18" s="46"/>
      <c r="H18" s="46"/>
    </row>
  </sheetData>
  <conditionalFormatting sqref="Q9">
    <cfRule type="cellIs" dxfId="3" priority="2" operator="equal">
      <formula>1</formula>
    </cfRule>
  </conditionalFormatting>
  <conditionalFormatting sqref="Q9">
    <cfRule type="cellIs" dxfId="2" priority="1" stopIfTrue="1" operator="equal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FFCC"/>
  </sheetPr>
  <dimension ref="A1:V22"/>
  <sheetViews>
    <sheetView zoomScale="70" zoomScaleNormal="70" workbookViewId="0">
      <selection activeCell="L17" sqref="L17"/>
    </sheetView>
  </sheetViews>
  <sheetFormatPr defaultRowHeight="14.25"/>
  <cols>
    <col min="1" max="1" width="29.25" customWidth="1"/>
    <col min="2" max="2" width="13.25" customWidth="1"/>
    <col min="3" max="3" width="7.25" bestFit="1" customWidth="1"/>
    <col min="4" max="4" width="8.375" customWidth="1"/>
    <col min="5" max="5" width="17.375" customWidth="1"/>
    <col min="6" max="6" width="11.25" bestFit="1" customWidth="1"/>
    <col min="7" max="7" width="14.875" customWidth="1"/>
    <col min="8" max="8" width="7.25" bestFit="1" customWidth="1"/>
    <col min="9" max="9" width="13.25" customWidth="1"/>
    <col min="10" max="10" width="12.25" customWidth="1"/>
    <col min="11" max="12" width="11.625" customWidth="1"/>
    <col min="13" max="13" width="8.5" customWidth="1"/>
    <col min="14" max="14" width="14.625" customWidth="1"/>
    <col min="15" max="15" width="8.375" bestFit="1" customWidth="1"/>
    <col min="16" max="16" width="10.625" customWidth="1"/>
    <col min="17" max="17" width="8" customWidth="1"/>
    <col min="18" max="18" width="7.5" customWidth="1"/>
    <col min="19" max="20" width="9" customWidth="1"/>
    <col min="22" max="22" width="11.875" customWidth="1"/>
  </cols>
  <sheetData>
    <row r="1" spans="1:22" ht="30.75" customHeight="1">
      <c r="A1" s="1" t="s">
        <v>26</v>
      </c>
      <c r="B1" s="1"/>
      <c r="C1" s="1"/>
      <c r="D1" s="1"/>
      <c r="E1" s="1"/>
      <c r="F1" s="1"/>
      <c r="G1" s="1"/>
      <c r="H1" s="1"/>
      <c r="I1" s="1"/>
      <c r="J1" s="48"/>
      <c r="M1" s="1"/>
      <c r="N1" s="1"/>
      <c r="O1" s="1"/>
      <c r="P1" s="3"/>
      <c r="Q1" s="1"/>
    </row>
    <row r="2" spans="1:22" ht="25.5" customHeight="1">
      <c r="A2" s="1" t="s">
        <v>25</v>
      </c>
      <c r="B2" s="1"/>
      <c r="C2" s="1"/>
      <c r="D2" s="1"/>
      <c r="E2" s="1"/>
      <c r="F2" s="1"/>
      <c r="G2" s="1"/>
      <c r="H2" s="1"/>
      <c r="I2" s="1"/>
      <c r="J2" s="48"/>
      <c r="M2" s="1"/>
      <c r="N2" s="1"/>
      <c r="O2" s="1"/>
      <c r="P2" s="3"/>
      <c r="Q2" s="1"/>
    </row>
    <row r="3" spans="1:22" ht="18" customHeight="1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1"/>
    </row>
    <row r="4" spans="1:22" ht="18.75" customHeight="1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1"/>
    </row>
    <row r="5" spans="1:22" ht="23.25" customHeight="1">
      <c r="A5" s="8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1"/>
    </row>
    <row r="6" spans="1:22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1"/>
    </row>
    <row r="7" spans="1:22" ht="67.5" customHeight="1">
      <c r="A7" s="14" t="s">
        <v>1</v>
      </c>
      <c r="B7" s="14" t="s">
        <v>2</v>
      </c>
      <c r="C7" s="14" t="s">
        <v>3</v>
      </c>
      <c r="D7" s="33" t="s">
        <v>21</v>
      </c>
      <c r="E7" s="14" t="s">
        <v>4</v>
      </c>
      <c r="F7" s="14" t="s">
        <v>12</v>
      </c>
      <c r="G7" s="15" t="s">
        <v>13</v>
      </c>
      <c r="H7" s="58" t="s">
        <v>10</v>
      </c>
      <c r="I7" s="15" t="s">
        <v>5</v>
      </c>
      <c r="J7" s="55" t="s">
        <v>39</v>
      </c>
      <c r="K7" s="25" t="s">
        <v>28</v>
      </c>
      <c r="L7" s="25" t="s">
        <v>43</v>
      </c>
      <c r="M7" s="26" t="s">
        <v>7</v>
      </c>
      <c r="N7" s="27" t="s">
        <v>7</v>
      </c>
      <c r="O7" s="15" t="s">
        <v>19</v>
      </c>
      <c r="P7" s="18" t="s">
        <v>18</v>
      </c>
      <c r="Q7" s="15" t="s">
        <v>9</v>
      </c>
      <c r="R7" s="23" t="s">
        <v>34</v>
      </c>
      <c r="S7" s="23" t="s">
        <v>35</v>
      </c>
      <c r="T7" s="77" t="s">
        <v>36</v>
      </c>
      <c r="U7" s="23" t="s">
        <v>37</v>
      </c>
      <c r="V7" s="23" t="s">
        <v>38</v>
      </c>
    </row>
    <row r="8" spans="1:22" s="43" customFormat="1" ht="53.25" customHeight="1">
      <c r="A8" s="35" t="s">
        <v>20</v>
      </c>
      <c r="B8" s="36" t="s">
        <v>6</v>
      </c>
      <c r="C8" s="24" t="s">
        <v>29</v>
      </c>
      <c r="D8" s="34" t="s">
        <v>22</v>
      </c>
      <c r="E8" s="37" t="s">
        <v>40</v>
      </c>
      <c r="F8" s="24" t="s">
        <v>17</v>
      </c>
      <c r="G8" s="38">
        <v>200</v>
      </c>
      <c r="H8" s="59">
        <v>1000</v>
      </c>
      <c r="I8" s="38">
        <f>G8*H8</f>
        <v>200000</v>
      </c>
      <c r="J8" s="56">
        <v>1.25</v>
      </c>
      <c r="K8" s="28">
        <v>0.2</v>
      </c>
      <c r="L8" s="72">
        <v>0</v>
      </c>
      <c r="M8" s="29">
        <v>0.5</v>
      </c>
      <c r="N8" s="30">
        <v>0</v>
      </c>
      <c r="O8" s="39">
        <f>(I8*J8)*(1+K8)*(1-M8)*(1-N8)</f>
        <v>150000</v>
      </c>
      <c r="P8" s="40">
        <f t="shared" ref="P8" si="0">O8*1.18</f>
        <v>177000</v>
      </c>
      <c r="Q8" s="41">
        <f>H8*1000</f>
        <v>1000000</v>
      </c>
      <c r="R8" s="49"/>
      <c r="S8" s="49"/>
      <c r="T8" s="78"/>
      <c r="U8" s="42"/>
      <c r="V8" s="79">
        <v>1000000</v>
      </c>
    </row>
    <row r="9" spans="1:22" ht="15" customHeight="1">
      <c r="A9" s="13" t="s">
        <v>16</v>
      </c>
      <c r="B9" s="11"/>
      <c r="C9" s="16"/>
      <c r="D9" s="16"/>
      <c r="E9" s="16"/>
      <c r="F9" s="17"/>
      <c r="G9" s="12"/>
      <c r="H9" s="43"/>
      <c r="I9" s="50">
        <f>SUM(I8:I8)</f>
        <v>200000</v>
      </c>
      <c r="J9" s="50"/>
      <c r="K9" s="50"/>
      <c r="L9" s="50"/>
      <c r="M9" s="51"/>
      <c r="N9" s="52"/>
      <c r="O9" s="50">
        <f>SUM(O8:O8)</f>
        <v>150000</v>
      </c>
      <c r="P9" s="50"/>
      <c r="Q9" s="53">
        <f>SUM(Q8:Q8)</f>
        <v>1000000</v>
      </c>
      <c r="R9" s="22"/>
    </row>
    <row r="10" spans="1:22" ht="15" customHeight="1">
      <c r="A10" s="9" t="s">
        <v>14</v>
      </c>
      <c r="B10" s="10">
        <f>I9</f>
        <v>200000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  <c r="O10" s="6"/>
      <c r="P10" s="6"/>
      <c r="Q10" s="5"/>
      <c r="R10" s="1"/>
    </row>
    <row r="11" spans="1:22" ht="15" customHeight="1">
      <c r="A11" s="9" t="s">
        <v>15</v>
      </c>
      <c r="B11" s="10">
        <f>O9</f>
        <v>150000</v>
      </c>
      <c r="C11" s="5" t="s">
        <v>11</v>
      </c>
      <c r="D11" s="5"/>
      <c r="E11" s="5" t="s">
        <v>11</v>
      </c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7"/>
      <c r="R11" s="1"/>
    </row>
    <row r="12" spans="1:22" ht="15" customHeight="1">
      <c r="A12" s="9" t="s">
        <v>8</v>
      </c>
      <c r="B12" s="10">
        <f>SUM(B11:B11)</f>
        <v>150000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</row>
    <row r="13" spans="1:22" ht="15" customHeight="1">
      <c r="A13" s="9" t="s">
        <v>0</v>
      </c>
      <c r="B13" s="10">
        <f>B12*0.18</f>
        <v>27000</v>
      </c>
      <c r="C13" s="2"/>
      <c r="D13" s="2"/>
      <c r="E13" s="19"/>
      <c r="F13" s="20"/>
      <c r="G13" s="2"/>
      <c r="H13" s="19"/>
      <c r="I13" s="21"/>
      <c r="J13" s="21"/>
      <c r="K13" s="21"/>
      <c r="L13" s="21"/>
      <c r="M13" s="2"/>
      <c r="N13" s="2"/>
      <c r="O13" s="2"/>
      <c r="P13" s="2"/>
      <c r="Q13" s="2"/>
      <c r="R13" s="1"/>
    </row>
    <row r="14" spans="1:22" ht="23.25" customHeight="1">
      <c r="A14" s="31" t="s">
        <v>33</v>
      </c>
      <c r="B14" s="32">
        <f>SUM(B12:B13)</f>
        <v>177000</v>
      </c>
      <c r="C14" s="2"/>
      <c r="D14" s="2"/>
      <c r="E14" s="19"/>
      <c r="F14" s="21"/>
      <c r="G14" s="2"/>
      <c r="H14" s="19"/>
      <c r="I14" s="21"/>
      <c r="J14" s="21"/>
      <c r="K14" s="21"/>
      <c r="L14" s="21"/>
      <c r="M14" s="2"/>
      <c r="N14" s="2"/>
      <c r="O14" s="2"/>
      <c r="P14" s="2"/>
      <c r="Q14" s="2"/>
      <c r="R14" s="1"/>
    </row>
    <row r="15" spans="1:22" ht="15" customHeight="1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2" s="61" customFormat="1" ht="15" customHeight="1">
      <c r="A16" s="62" t="s">
        <v>41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22" ht="15" customHeight="1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9" spans="1:22" s="67" customFormat="1" ht="18.75">
      <c r="A19" s="64" t="s">
        <v>30</v>
      </c>
      <c r="B19" s="65"/>
      <c r="C19" s="65"/>
      <c r="D19" s="65"/>
      <c r="E19" s="65"/>
      <c r="F19" s="66"/>
    </row>
    <row r="20" spans="1:22" s="67" customFormat="1" ht="18.75">
      <c r="A20" s="64" t="s">
        <v>31</v>
      </c>
      <c r="B20" s="65"/>
      <c r="C20" s="65"/>
      <c r="D20" s="65"/>
      <c r="E20" s="65"/>
      <c r="F20" s="66"/>
    </row>
    <row r="21" spans="1:22" s="67" customFormat="1" ht="16.5" customHeight="1">
      <c r="A21" s="68" t="s">
        <v>42</v>
      </c>
      <c r="B21" s="69"/>
      <c r="C21" s="69"/>
      <c r="D21" s="70"/>
      <c r="E21" s="73"/>
      <c r="F21" s="73"/>
      <c r="G21" s="74"/>
      <c r="H21" s="74"/>
      <c r="I21" s="75"/>
      <c r="J21" s="71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</row>
  </sheetData>
  <conditionalFormatting sqref="R9">
    <cfRule type="cellIs" dxfId="1" priority="2" operator="equal">
      <formula>1</formula>
    </cfRule>
  </conditionalFormatting>
  <conditionalFormatting sqref="R9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Q34"/>
  <sheetViews>
    <sheetView zoomScale="70" zoomScaleNormal="70" workbookViewId="0">
      <selection activeCell="E29" sqref="E29"/>
    </sheetView>
  </sheetViews>
  <sheetFormatPr defaultRowHeight="14.25"/>
  <cols>
    <col min="1" max="1" width="28" customWidth="1"/>
    <col min="2" max="2" width="14.625" bestFit="1" customWidth="1"/>
    <col min="3" max="3" width="8.875" customWidth="1"/>
    <col min="4" max="4" width="14.25" customWidth="1"/>
    <col min="5" max="5" width="21.25" customWidth="1"/>
    <col min="6" max="6" width="11.25" bestFit="1" customWidth="1"/>
    <col min="7" max="7" width="20.5" bestFit="1" customWidth="1"/>
    <col min="8" max="8" width="8.375" customWidth="1"/>
    <col min="9" max="9" width="15.25" bestFit="1" customWidth="1"/>
    <col min="10" max="10" width="11.875" bestFit="1" customWidth="1"/>
    <col min="11" max="11" width="11" bestFit="1" customWidth="1"/>
    <col min="12" max="12" width="11.375" customWidth="1"/>
    <col min="13" max="13" width="8.875" customWidth="1"/>
    <col min="14" max="14" width="9" hidden="1" customWidth="1"/>
    <col min="15" max="15" width="15.75" customWidth="1"/>
    <col min="16" max="16" width="8.375" bestFit="1" customWidth="1"/>
    <col min="17" max="17" width="13.125" customWidth="1"/>
    <col min="18" max="18" width="9" customWidth="1"/>
  </cols>
  <sheetData>
    <row r="2" spans="1:17" s="96" customFormat="1" ht="20.25">
      <c r="A2" s="102" t="s">
        <v>60</v>
      </c>
      <c r="B2" s="102"/>
      <c r="C2" s="103"/>
    </row>
    <row r="3" spans="1:17" s="96" customFormat="1" ht="20.25">
      <c r="A3" s="102" t="s">
        <v>61</v>
      </c>
      <c r="B3" s="102"/>
      <c r="C3" s="103"/>
    </row>
    <row r="4" spans="1:17" ht="15">
      <c r="A4" s="91"/>
      <c r="B4" s="91"/>
    </row>
    <row r="5" spans="1:17" s="93" customFormat="1" ht="15.75">
      <c r="A5" s="97" t="s">
        <v>50</v>
      </c>
      <c r="B5" s="97"/>
    </row>
    <row r="6" spans="1:17" s="93" customFormat="1" ht="24" customHeight="1">
      <c r="A6" s="98" t="s">
        <v>52</v>
      </c>
      <c r="B6" s="98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30">
      <c r="A7" s="14" t="s">
        <v>1</v>
      </c>
      <c r="B7" s="14" t="s">
        <v>2</v>
      </c>
      <c r="C7" s="14" t="s">
        <v>3</v>
      </c>
      <c r="D7" s="33" t="s">
        <v>21</v>
      </c>
      <c r="E7" s="14" t="s">
        <v>4</v>
      </c>
      <c r="F7" s="14" t="s">
        <v>12</v>
      </c>
      <c r="G7" s="15" t="s">
        <v>13</v>
      </c>
      <c r="H7" s="58" t="s">
        <v>10</v>
      </c>
      <c r="I7" s="15" t="s">
        <v>5</v>
      </c>
      <c r="J7" s="55" t="s">
        <v>39</v>
      </c>
      <c r="K7" s="25" t="s">
        <v>28</v>
      </c>
      <c r="L7" s="80" t="s">
        <v>45</v>
      </c>
      <c r="M7" s="26" t="s">
        <v>7</v>
      </c>
      <c r="N7" s="27" t="s">
        <v>7</v>
      </c>
      <c r="O7" s="15" t="s">
        <v>19</v>
      </c>
      <c r="P7" s="18" t="s">
        <v>18</v>
      </c>
      <c r="Q7" s="15" t="s">
        <v>9</v>
      </c>
    </row>
    <row r="8" spans="1:17" s="43" customFormat="1" ht="50.25" customHeight="1">
      <c r="A8" s="35" t="s">
        <v>20</v>
      </c>
      <c r="B8" s="36" t="s">
        <v>6</v>
      </c>
      <c r="C8" s="24" t="s">
        <v>29</v>
      </c>
      <c r="D8" s="34" t="s">
        <v>48</v>
      </c>
      <c r="E8" s="37" t="s">
        <v>47</v>
      </c>
      <c r="F8" s="24" t="s">
        <v>17</v>
      </c>
      <c r="G8" s="38">
        <v>200</v>
      </c>
      <c r="H8" s="59">
        <v>1200</v>
      </c>
      <c r="I8" s="38">
        <f>G8*H8</f>
        <v>240000</v>
      </c>
      <c r="J8" s="56">
        <v>1</v>
      </c>
      <c r="K8" s="28">
        <v>0</v>
      </c>
      <c r="L8" s="81">
        <v>0</v>
      </c>
      <c r="M8" s="29">
        <v>0.25</v>
      </c>
      <c r="N8" s="30">
        <v>0</v>
      </c>
      <c r="O8" s="39">
        <f>(I8*J8)*(1+K8)*(1+K8)*(1-M8)*(1-N8)</f>
        <v>180000</v>
      </c>
      <c r="P8" s="40">
        <f t="shared" ref="P8" si="0">O8*1.18</f>
        <v>212400</v>
      </c>
      <c r="Q8" s="41">
        <f>H8*1000</f>
        <v>1200000</v>
      </c>
    </row>
    <row r="9" spans="1:17" ht="15">
      <c r="A9" s="13" t="s">
        <v>16</v>
      </c>
      <c r="B9" s="11"/>
      <c r="C9" s="16"/>
      <c r="D9" s="16"/>
      <c r="E9" s="16"/>
      <c r="F9" s="17"/>
      <c r="G9" s="12"/>
      <c r="H9" s="43"/>
      <c r="I9" s="50">
        <f>SUM(I8:I8)</f>
        <v>240000</v>
      </c>
      <c r="J9" s="50"/>
      <c r="K9" s="50"/>
      <c r="L9" s="50"/>
      <c r="M9" s="51"/>
      <c r="N9" s="52"/>
      <c r="O9" s="50">
        <f>SUM(O8:O8)</f>
        <v>180000</v>
      </c>
      <c r="P9" s="50"/>
      <c r="Q9" s="53">
        <f>SUM(Q8:Q8)</f>
        <v>1200000</v>
      </c>
    </row>
    <row r="10" spans="1:17" ht="15">
      <c r="A10" s="9" t="s">
        <v>14</v>
      </c>
      <c r="B10" s="10">
        <f>I9</f>
        <v>240000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  <c r="O10" s="6"/>
      <c r="P10" s="6"/>
      <c r="Q10" s="5"/>
    </row>
    <row r="11" spans="1:17" ht="15">
      <c r="A11" s="9" t="s">
        <v>15</v>
      </c>
      <c r="B11" s="10">
        <f>O9</f>
        <v>180000</v>
      </c>
      <c r="C11" s="5" t="s">
        <v>11</v>
      </c>
      <c r="D11" s="5"/>
      <c r="E11" s="5" t="s">
        <v>11</v>
      </c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7"/>
    </row>
    <row r="12" spans="1:17" ht="15">
      <c r="A12" s="9" t="s">
        <v>8</v>
      </c>
      <c r="B12" s="10">
        <f>SUM(B11:B11)</f>
        <v>180000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>
      <c r="A13" s="9" t="s">
        <v>0</v>
      </c>
      <c r="B13" s="10">
        <f>B12*0.18</f>
        <v>32400</v>
      </c>
      <c r="C13" s="2"/>
      <c r="D13" s="2"/>
      <c r="E13" s="19"/>
      <c r="F13" s="20"/>
      <c r="G13" s="2"/>
      <c r="H13" s="19"/>
      <c r="I13" s="21"/>
      <c r="J13" s="21"/>
      <c r="K13" s="21"/>
      <c r="L13" s="21"/>
      <c r="M13" s="2"/>
      <c r="N13" s="2"/>
      <c r="O13" s="2"/>
      <c r="P13" s="2"/>
      <c r="Q13" s="2"/>
    </row>
    <row r="14" spans="1:17" ht="15.75">
      <c r="A14" s="31" t="s">
        <v>33</v>
      </c>
      <c r="B14" s="32">
        <f>SUM(B12:B13)</f>
        <v>212400</v>
      </c>
      <c r="C14" s="2"/>
      <c r="D14" s="2"/>
      <c r="E14" s="19"/>
      <c r="F14" s="21"/>
      <c r="G14" s="2"/>
      <c r="H14" s="19"/>
      <c r="I14" s="21"/>
      <c r="J14" s="21"/>
      <c r="K14" s="21"/>
      <c r="L14" s="21"/>
      <c r="M14" s="2"/>
      <c r="N14" s="2"/>
      <c r="O14" s="2"/>
      <c r="P14" s="2"/>
      <c r="Q14" s="2"/>
    </row>
    <row r="15" spans="1:17" ht="15.75">
      <c r="A15" s="86"/>
      <c r="B15" s="87"/>
      <c r="C15" s="2"/>
      <c r="D15" s="2"/>
      <c r="E15" s="19"/>
      <c r="F15" s="21"/>
      <c r="G15" s="2"/>
      <c r="H15" s="19"/>
      <c r="I15" s="21"/>
      <c r="J15" s="21"/>
      <c r="K15" s="21"/>
      <c r="L15" s="21"/>
      <c r="M15" s="2"/>
      <c r="N15" s="2"/>
      <c r="O15" s="2"/>
      <c r="P15" s="2"/>
      <c r="Q15" s="2"/>
    </row>
    <row r="16" spans="1:17" ht="15.75">
      <c r="A16" s="99" t="s">
        <v>51</v>
      </c>
      <c r="B16" s="100"/>
      <c r="C16" s="2"/>
      <c r="D16" s="2"/>
      <c r="E16" s="19"/>
      <c r="F16" s="21"/>
      <c r="G16" s="2"/>
      <c r="H16" s="19"/>
      <c r="I16" s="21"/>
      <c r="J16" s="21"/>
      <c r="K16" s="21"/>
      <c r="L16" s="21"/>
      <c r="M16" s="2"/>
      <c r="N16" s="2"/>
      <c r="O16" s="2"/>
      <c r="P16" s="2"/>
      <c r="Q16" s="2"/>
    </row>
    <row r="17" spans="1:17" ht="15.75">
      <c r="A17" s="99" t="s">
        <v>52</v>
      </c>
      <c r="B17" s="101"/>
      <c r="C17" s="2"/>
      <c r="D17" s="2"/>
      <c r="E17" s="19"/>
      <c r="F17" s="21"/>
      <c r="G17" s="2"/>
      <c r="H17" s="19"/>
      <c r="I17" s="21"/>
      <c r="J17" s="21"/>
      <c r="K17" s="21"/>
      <c r="L17" s="21"/>
      <c r="M17" s="2"/>
      <c r="N17" s="2"/>
      <c r="O17" s="2"/>
      <c r="P17" s="2"/>
      <c r="Q17" s="2"/>
    </row>
    <row r="18" spans="1:17" ht="30">
      <c r="A18" s="14" t="s">
        <v>1</v>
      </c>
      <c r="B18" s="14" t="s">
        <v>2</v>
      </c>
      <c r="C18" s="14" t="s">
        <v>3</v>
      </c>
      <c r="D18" s="33" t="s">
        <v>21</v>
      </c>
      <c r="E18" s="14" t="s">
        <v>4</v>
      </c>
      <c r="F18" s="14" t="s">
        <v>12</v>
      </c>
      <c r="G18" s="15" t="s">
        <v>13</v>
      </c>
      <c r="H18" s="58" t="s">
        <v>10</v>
      </c>
      <c r="I18" s="15" t="s">
        <v>5</v>
      </c>
      <c r="J18" s="55" t="s">
        <v>39</v>
      </c>
      <c r="K18" s="25" t="s">
        <v>28</v>
      </c>
      <c r="L18" s="80" t="s">
        <v>45</v>
      </c>
      <c r="M18" s="26" t="s">
        <v>7</v>
      </c>
      <c r="N18" s="27" t="s">
        <v>7</v>
      </c>
      <c r="O18" s="15" t="s">
        <v>19</v>
      </c>
      <c r="P18" s="18" t="s">
        <v>18</v>
      </c>
      <c r="Q18" s="15" t="s">
        <v>9</v>
      </c>
    </row>
    <row r="19" spans="1:17" s="43" customFormat="1" ht="50.25" customHeight="1">
      <c r="A19" s="35" t="s">
        <v>20</v>
      </c>
      <c r="B19" s="36" t="s">
        <v>6</v>
      </c>
      <c r="C19" s="24" t="s">
        <v>29</v>
      </c>
      <c r="D19" s="34" t="s">
        <v>48</v>
      </c>
      <c r="E19" s="37" t="s">
        <v>47</v>
      </c>
      <c r="F19" s="24" t="s">
        <v>17</v>
      </c>
      <c r="G19" s="38">
        <v>200</v>
      </c>
      <c r="H19" s="59">
        <v>1500</v>
      </c>
      <c r="I19" s="38">
        <f>G19*H19</f>
        <v>300000</v>
      </c>
      <c r="J19" s="56">
        <v>1.25</v>
      </c>
      <c r="K19" s="28">
        <v>0</v>
      </c>
      <c r="L19" s="81">
        <v>0</v>
      </c>
      <c r="M19" s="29">
        <v>0.3</v>
      </c>
      <c r="N19" s="30">
        <v>0</v>
      </c>
      <c r="O19" s="39">
        <f>(I19*J19)*(1+K19)*(1+K19)*(1-M19)*(1-N19)</f>
        <v>262500</v>
      </c>
      <c r="P19" s="40">
        <f t="shared" ref="P19" si="1">O19*1.18</f>
        <v>309750</v>
      </c>
      <c r="Q19" s="41">
        <f>H19*1000</f>
        <v>1500000</v>
      </c>
    </row>
    <row r="20" spans="1:17" ht="15">
      <c r="A20" s="13" t="s">
        <v>16</v>
      </c>
      <c r="B20" s="11"/>
      <c r="C20" s="16"/>
      <c r="D20" s="16"/>
      <c r="E20" s="16"/>
      <c r="F20" s="17"/>
      <c r="G20" s="12"/>
      <c r="H20" s="43"/>
      <c r="I20" s="50">
        <f>SUM(I19:I19)</f>
        <v>300000</v>
      </c>
      <c r="J20" s="50"/>
      <c r="K20" s="50"/>
      <c r="L20" s="50"/>
      <c r="M20" s="51"/>
      <c r="N20" s="52"/>
      <c r="O20" s="50">
        <f>SUM(O19:O19)</f>
        <v>262500</v>
      </c>
      <c r="P20" s="50"/>
      <c r="Q20" s="53">
        <f>SUM(Q19:Q19)</f>
        <v>1500000</v>
      </c>
    </row>
    <row r="21" spans="1:17" ht="15">
      <c r="A21" s="9" t="s">
        <v>14</v>
      </c>
      <c r="B21" s="10">
        <f>I20</f>
        <v>300000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2"/>
      <c r="N21" s="2"/>
      <c r="O21" s="6"/>
      <c r="P21" s="6"/>
      <c r="Q21" s="5"/>
    </row>
    <row r="22" spans="1:17" ht="15">
      <c r="A22" s="9" t="s">
        <v>15</v>
      </c>
      <c r="B22" s="10">
        <f>O20</f>
        <v>262500</v>
      </c>
      <c r="C22" s="5" t="s">
        <v>11</v>
      </c>
      <c r="D22" s="5"/>
      <c r="E22" s="5" t="s">
        <v>11</v>
      </c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  <c r="Q22" s="7"/>
    </row>
    <row r="23" spans="1:17" ht="15">
      <c r="A23" s="9" t="s">
        <v>8</v>
      </c>
      <c r="B23" s="10">
        <f>SUM(B22:B22)</f>
        <v>262500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">
      <c r="A24" s="9" t="s">
        <v>0</v>
      </c>
      <c r="B24" s="10">
        <f>B23*0.18</f>
        <v>47250</v>
      </c>
      <c r="C24" s="2"/>
      <c r="D24" s="2"/>
      <c r="E24" s="19"/>
      <c r="F24" s="20"/>
      <c r="G24" s="2"/>
      <c r="H24" s="19"/>
      <c r="I24" s="21"/>
      <c r="J24" s="21"/>
      <c r="K24" s="21"/>
      <c r="L24" s="21"/>
      <c r="M24" s="2"/>
      <c r="N24" s="2"/>
      <c r="O24" s="2"/>
      <c r="P24" s="2"/>
      <c r="Q24" s="2"/>
    </row>
    <row r="25" spans="1:17" ht="15.75">
      <c r="A25" s="31" t="s">
        <v>33</v>
      </c>
      <c r="B25" s="32">
        <f>SUM(B23:B24)</f>
        <v>309750</v>
      </c>
      <c r="C25" s="2"/>
      <c r="D25" s="2"/>
      <c r="E25" s="19"/>
      <c r="F25" s="21"/>
      <c r="G25" s="2"/>
      <c r="H25" s="19"/>
      <c r="I25" s="21"/>
      <c r="J25" s="21"/>
      <c r="K25" s="21"/>
      <c r="L25" s="21"/>
      <c r="M25" s="2"/>
      <c r="N25" s="2"/>
      <c r="O25" s="2"/>
      <c r="P25" s="2"/>
      <c r="Q25" s="2"/>
    </row>
    <row r="26" spans="1:17" s="85" customFormat="1" ht="15" customHeight="1">
      <c r="A26" s="82"/>
      <c r="B26" s="83"/>
      <c r="C26" s="83"/>
      <c r="D26" s="83"/>
      <c r="E26" s="83"/>
      <c r="F26" s="83"/>
      <c r="G26" s="83"/>
      <c r="H26" s="83"/>
      <c r="I26" s="84"/>
      <c r="J26" s="83"/>
      <c r="K26" s="83"/>
      <c r="L26" s="83"/>
      <c r="M26" s="83"/>
      <c r="N26" s="83"/>
      <c r="O26" s="83"/>
      <c r="P26" s="83"/>
      <c r="Q26" s="83"/>
    </row>
    <row r="27" spans="1:17" ht="15">
      <c r="A27" s="44" t="s">
        <v>30</v>
      </c>
      <c r="B27" s="45"/>
      <c r="C27" s="45"/>
      <c r="D27" s="45"/>
      <c r="E27" s="45"/>
      <c r="F27" s="47"/>
      <c r="G27" s="46"/>
      <c r="H27" s="46"/>
    </row>
    <row r="28" spans="1:17" ht="15">
      <c r="A28" s="44" t="s">
        <v>53</v>
      </c>
      <c r="B28" s="45"/>
      <c r="C28" s="45"/>
      <c r="D28" s="45"/>
      <c r="E28" s="45"/>
      <c r="F28" s="47"/>
      <c r="G28" s="46"/>
      <c r="H28" s="46"/>
    </row>
    <row r="29" spans="1:17" ht="15">
      <c r="A29" s="44" t="s">
        <v>54</v>
      </c>
    </row>
    <row r="30" spans="1:17" ht="15">
      <c r="A30" s="44" t="s">
        <v>59</v>
      </c>
    </row>
    <row r="31" spans="1:17" ht="17.25" customHeight="1">
      <c r="A31" s="44" t="s">
        <v>55</v>
      </c>
    </row>
    <row r="32" spans="1:17" ht="15">
      <c r="A32" s="44" t="s">
        <v>56</v>
      </c>
    </row>
    <row r="34" ht="17.2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Главная страница </vt:lpstr>
      <vt:lpstr>Аудио вызов</vt:lpstr>
      <vt:lpstr>Вар. №2 (аудио -вызовы)</vt:lpstr>
      <vt:lpstr>Вар №3 (гл. страница)</vt:lpstr>
      <vt:lpstr>плавание аудио вызов + плавание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Tsapun</dc:creator>
  <cp:lastModifiedBy>web-prog</cp:lastModifiedBy>
  <dcterms:created xsi:type="dcterms:W3CDTF">2010-01-29T04:42:14Z</dcterms:created>
  <dcterms:modified xsi:type="dcterms:W3CDTF">2014-01-16T11:23:37Z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-1988095709</vt:i4>
  </property>
  <property fmtid="{D5CDD505-2E9C-101B-9397-08002B2CF9AE}" pid="3" name="_NewReviewCycle">
    <vt:lpwstr/>
  </property>
  <property fmtid="{D5CDD505-2E9C-101B-9397-08002B2CF9AE}" pid="4" name="_EmailSubject">
    <vt:lpwstr>Форвард РА_Lionstore_Skype_октябрь</vt:lpwstr>
  </property>
  <property fmtid="{D5CDD505-2E9C-101B-9397-08002B2CF9AE}" pid="5" name="_AuthorEmail">
    <vt:lpwstr>ovasilenko@ra-alkasar.ru</vt:lpwstr>
  </property>
  <property fmtid="{D5CDD505-2E9C-101B-9397-08002B2CF9AE}" pid="6" name="_AuthorEmailDisplayName">
    <vt:lpwstr>Василенко Ольга</vt:lpwstr>
  </property>
  <property fmtid="{D5CDD505-2E9C-101B-9397-08002B2CF9AE}" pid="7" name="_ReviewingToolsShownOnce">
    <vt:lpwstr/>
  </property>
</Properties>
</file>